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E45AB04-E82D-411A-BF52-F91FB60B069D}" xr6:coauthVersionLast="47" xr6:coauthVersionMax="47" xr10:uidLastSave="{00000000-0000-0000-0000-000000000000}"/>
  <bookViews>
    <workbookView xWindow="4530" yWindow="4530" windowWidth="21600" windowHeight="12735" firstSheet="7" activeTab="11" xr2:uid="{00000000-000D-0000-FFFF-FFFF00000000}"/>
  </bookViews>
  <sheets>
    <sheet name="Forma Nr. Bendra" sheetId="1" r:id="rId1"/>
    <sheet name="Forma Nr. 2 SB " sheetId="4" r:id="rId2"/>
    <sheet name="Forma Nr. 2 SB 1.4.4.28" sheetId="5" r:id="rId3"/>
    <sheet name="Forma Nr. 2 ML" sheetId="7" r:id="rId4"/>
    <sheet name="Forma Nr. 2 S" sheetId="6" r:id="rId5"/>
    <sheet name="9 priedas" sheetId="11" r:id="rId6"/>
    <sheet name="Pažyma prie 9 priedo" sheetId="12" r:id="rId7"/>
    <sheet name="Pažyma apie sukauptas FS" sheetId="10" r:id="rId8"/>
    <sheet name="Pažyma apie gautas FS" sheetId="9" r:id="rId9"/>
    <sheet name="Pažyma už paslaugas ir nuomą" sheetId="8" r:id="rId10"/>
    <sheet name="S-7" sheetId="2" r:id="rId11"/>
    <sheet name="B-2" sheetId="3" r:id="rId12"/>
  </sheets>
  <calcPr calcId="181029"/>
</workbook>
</file>

<file path=xl/calcChain.xml><?xml version="1.0" encoding="utf-8"?>
<calcChain xmlns="http://schemas.openxmlformats.org/spreadsheetml/2006/main">
  <c r="C46" i="12" l="1"/>
  <c r="C45" i="12"/>
  <c r="C44" i="12"/>
  <c r="C43" i="12"/>
  <c r="C42" i="12"/>
  <c r="C41" i="12"/>
  <c r="C40" i="12"/>
  <c r="C39" i="12"/>
  <c r="C38" i="12"/>
  <c r="C37" i="12"/>
  <c r="D35" i="12"/>
  <c r="C35" i="12"/>
  <c r="C34" i="12"/>
  <c r="C33" i="12"/>
  <c r="C32" i="12"/>
  <c r="C31" i="12"/>
  <c r="C30" i="12"/>
  <c r="C29" i="12"/>
  <c r="C28" i="12"/>
  <c r="C27" i="12"/>
  <c r="C26" i="12"/>
  <c r="C25" i="12"/>
  <c r="H24" i="12"/>
  <c r="H47" i="12" s="1"/>
  <c r="G24" i="12"/>
  <c r="G47" i="12" s="1"/>
  <c r="F24" i="12"/>
  <c r="F47" i="12" s="1"/>
  <c r="E24" i="12"/>
  <c r="C24" i="12" s="1"/>
  <c r="D24" i="12"/>
  <c r="D47" i="12" s="1"/>
  <c r="C23" i="12"/>
  <c r="C22" i="12"/>
  <c r="C21" i="12"/>
  <c r="C20" i="12"/>
  <c r="K82" i="11"/>
  <c r="K81" i="11" s="1"/>
  <c r="J82" i="11"/>
  <c r="I82" i="11"/>
  <c r="I81" i="11" s="1"/>
  <c r="J81" i="11"/>
  <c r="K75" i="11"/>
  <c r="K74" i="11" s="1"/>
  <c r="J75" i="11"/>
  <c r="I75" i="11"/>
  <c r="I74" i="11" s="1"/>
  <c r="J74" i="11"/>
  <c r="K69" i="11"/>
  <c r="K65" i="11" s="1"/>
  <c r="J69" i="11"/>
  <c r="I69" i="11"/>
  <c r="K66" i="11"/>
  <c r="J66" i="11"/>
  <c r="J65" i="11" s="1"/>
  <c r="I66" i="11"/>
  <c r="I65" i="11"/>
  <c r="K59" i="11"/>
  <c r="J59" i="11"/>
  <c r="I59" i="11"/>
  <c r="K54" i="11"/>
  <c r="J54" i="11"/>
  <c r="I54" i="11"/>
  <c r="K51" i="11"/>
  <c r="J51" i="11"/>
  <c r="J47" i="11" s="1"/>
  <c r="I51" i="11"/>
  <c r="K48" i="11"/>
  <c r="K47" i="11" s="1"/>
  <c r="J48" i="11"/>
  <c r="I48" i="11"/>
  <c r="I47" i="11" s="1"/>
  <c r="K43" i="11"/>
  <c r="K42" i="11" s="1"/>
  <c r="J43" i="11"/>
  <c r="I43" i="11"/>
  <c r="I42" i="11" s="1"/>
  <c r="J42" i="11"/>
  <c r="K39" i="11"/>
  <c r="J39" i="11"/>
  <c r="I39" i="11"/>
  <c r="K37" i="11"/>
  <c r="J37" i="11"/>
  <c r="I37" i="11"/>
  <c r="K32" i="11"/>
  <c r="K31" i="11" s="1"/>
  <c r="K30" i="11" s="1"/>
  <c r="K90" i="11" s="1"/>
  <c r="J32" i="11"/>
  <c r="I32" i="11"/>
  <c r="I31" i="11" s="1"/>
  <c r="J31" i="11"/>
  <c r="J30" i="11" s="1"/>
  <c r="J90" i="11" s="1"/>
  <c r="H25" i="10"/>
  <c r="H20" i="10"/>
  <c r="H22" i="9"/>
  <c r="H18" i="9"/>
  <c r="L27" i="8"/>
  <c r="J27" i="8"/>
  <c r="H27" i="8"/>
  <c r="F27" i="8"/>
  <c r="E27" i="8"/>
  <c r="N26" i="8"/>
  <c r="N25" i="8"/>
  <c r="N24" i="8"/>
  <c r="N29" i="8" s="1"/>
  <c r="L357" i="7"/>
  <c r="K357" i="7"/>
  <c r="J357" i="7"/>
  <c r="I357" i="7"/>
  <c r="L356" i="7"/>
  <c r="K356" i="7"/>
  <c r="J356" i="7"/>
  <c r="I356" i="7"/>
  <c r="L354" i="7"/>
  <c r="K354" i="7"/>
  <c r="J354" i="7"/>
  <c r="I354" i="7"/>
  <c r="L353" i="7"/>
  <c r="K353" i="7"/>
  <c r="J353" i="7"/>
  <c r="I353" i="7"/>
  <c r="L351" i="7"/>
  <c r="K351" i="7"/>
  <c r="J351" i="7"/>
  <c r="I351" i="7"/>
  <c r="L350" i="7"/>
  <c r="K350" i="7"/>
  <c r="J350" i="7"/>
  <c r="I350" i="7"/>
  <c r="L347" i="7"/>
  <c r="K347" i="7"/>
  <c r="J347" i="7"/>
  <c r="I347" i="7"/>
  <c r="L346" i="7"/>
  <c r="K346" i="7"/>
  <c r="J346" i="7"/>
  <c r="I346" i="7"/>
  <c r="L343" i="7"/>
  <c r="K343" i="7"/>
  <c r="J343" i="7"/>
  <c r="I343" i="7"/>
  <c r="L342" i="7"/>
  <c r="K342" i="7"/>
  <c r="J342" i="7"/>
  <c r="I342" i="7"/>
  <c r="L339" i="7"/>
  <c r="K339" i="7"/>
  <c r="J339" i="7"/>
  <c r="I339" i="7"/>
  <c r="I338" i="7" s="1"/>
  <c r="I328" i="7" s="1"/>
  <c r="L338" i="7"/>
  <c r="K338" i="7"/>
  <c r="J338" i="7"/>
  <c r="L335" i="7"/>
  <c r="K335" i="7"/>
  <c r="J335" i="7"/>
  <c r="I335" i="7"/>
  <c r="L332" i="7"/>
  <c r="K332" i="7"/>
  <c r="J332" i="7"/>
  <c r="I332" i="7"/>
  <c r="L330" i="7"/>
  <c r="K330" i="7"/>
  <c r="J330" i="7"/>
  <c r="I330" i="7"/>
  <c r="L329" i="7"/>
  <c r="K329" i="7"/>
  <c r="J329" i="7"/>
  <c r="I329" i="7"/>
  <c r="L328" i="7"/>
  <c r="K328" i="7"/>
  <c r="J328" i="7"/>
  <c r="L325" i="7"/>
  <c r="K325" i="7"/>
  <c r="J325" i="7"/>
  <c r="I325" i="7"/>
  <c r="I324" i="7" s="1"/>
  <c r="L324" i="7"/>
  <c r="K324" i="7"/>
  <c r="J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K297" i="7"/>
  <c r="J297" i="7"/>
  <c r="I297" i="7"/>
  <c r="I296" i="7" s="1"/>
  <c r="L296" i="7"/>
  <c r="K296" i="7"/>
  <c r="J296" i="7"/>
  <c r="L295" i="7"/>
  <c r="K295" i="7"/>
  <c r="J295" i="7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L282" i="7"/>
  <c r="K282" i="7"/>
  <c r="J282" i="7"/>
  <c r="I282" i="7"/>
  <c r="L281" i="7"/>
  <c r="K281" i="7"/>
  <c r="J281" i="7"/>
  <c r="I281" i="7"/>
  <c r="L278" i="7"/>
  <c r="K278" i="7"/>
  <c r="J278" i="7"/>
  <c r="I278" i="7"/>
  <c r="I277" i="7" s="1"/>
  <c r="L277" i="7"/>
  <c r="K277" i="7"/>
  <c r="J277" i="7"/>
  <c r="L274" i="7"/>
  <c r="K274" i="7"/>
  <c r="J274" i="7"/>
  <c r="I274" i="7"/>
  <c r="I273" i="7" s="1"/>
  <c r="L273" i="7"/>
  <c r="K273" i="7"/>
  <c r="J273" i="7"/>
  <c r="L270" i="7"/>
  <c r="K270" i="7"/>
  <c r="J270" i="7"/>
  <c r="I270" i="7"/>
  <c r="L267" i="7"/>
  <c r="K267" i="7"/>
  <c r="J267" i="7"/>
  <c r="I267" i="7"/>
  <c r="L265" i="7"/>
  <c r="K265" i="7"/>
  <c r="J265" i="7"/>
  <c r="I265" i="7"/>
  <c r="I264" i="7" s="1"/>
  <c r="I263" i="7" s="1"/>
  <c r="L264" i="7"/>
  <c r="K264" i="7"/>
  <c r="J264" i="7"/>
  <c r="L263" i="7"/>
  <c r="K263" i="7"/>
  <c r="J263" i="7"/>
  <c r="L260" i="7"/>
  <c r="K260" i="7"/>
  <c r="J260" i="7"/>
  <c r="I260" i="7"/>
  <c r="L259" i="7"/>
  <c r="K259" i="7"/>
  <c r="J259" i="7"/>
  <c r="I259" i="7"/>
  <c r="L257" i="7"/>
  <c r="K257" i="7"/>
  <c r="J257" i="7"/>
  <c r="I257" i="7"/>
  <c r="L256" i="7"/>
  <c r="K256" i="7"/>
  <c r="J256" i="7"/>
  <c r="I256" i="7"/>
  <c r="L254" i="7"/>
  <c r="K254" i="7"/>
  <c r="J254" i="7"/>
  <c r="I254" i="7"/>
  <c r="L253" i="7"/>
  <c r="K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5" i="7"/>
  <c r="K245" i="7"/>
  <c r="J245" i="7"/>
  <c r="I245" i="7"/>
  <c r="L242" i="7"/>
  <c r="K242" i="7"/>
  <c r="J242" i="7"/>
  <c r="I242" i="7"/>
  <c r="L241" i="7"/>
  <c r="K241" i="7"/>
  <c r="J241" i="7"/>
  <c r="I241" i="7"/>
  <c r="L238" i="7"/>
  <c r="K238" i="7"/>
  <c r="J238" i="7"/>
  <c r="I238" i="7"/>
  <c r="L235" i="7"/>
  <c r="K235" i="7"/>
  <c r="J235" i="7"/>
  <c r="I235" i="7"/>
  <c r="L233" i="7"/>
  <c r="K233" i="7"/>
  <c r="J233" i="7"/>
  <c r="I233" i="7"/>
  <c r="L232" i="7"/>
  <c r="K232" i="7"/>
  <c r="J232" i="7"/>
  <c r="I232" i="7"/>
  <c r="L231" i="7"/>
  <c r="K231" i="7"/>
  <c r="J231" i="7"/>
  <c r="I231" i="7"/>
  <c r="L230" i="7"/>
  <c r="K230" i="7"/>
  <c r="J230" i="7"/>
  <c r="L226" i="7"/>
  <c r="K226" i="7"/>
  <c r="J226" i="7"/>
  <c r="I226" i="7"/>
  <c r="L225" i="7"/>
  <c r="K225" i="7"/>
  <c r="J225" i="7"/>
  <c r="I225" i="7"/>
  <c r="L224" i="7"/>
  <c r="K224" i="7"/>
  <c r="J224" i="7"/>
  <c r="I224" i="7"/>
  <c r="L222" i="7"/>
  <c r="K222" i="7"/>
  <c r="J222" i="7"/>
  <c r="I222" i="7"/>
  <c r="L221" i="7"/>
  <c r="K221" i="7"/>
  <c r="J221" i="7"/>
  <c r="I221" i="7"/>
  <c r="I220" i="7" s="1"/>
  <c r="L220" i="7"/>
  <c r="K220" i="7"/>
  <c r="J220" i="7"/>
  <c r="L213" i="7"/>
  <c r="K213" i="7"/>
  <c r="J213" i="7"/>
  <c r="I213" i="7"/>
  <c r="I212" i="7" s="1"/>
  <c r="L212" i="7"/>
  <c r="K212" i="7"/>
  <c r="J212" i="7"/>
  <c r="L210" i="7"/>
  <c r="K210" i="7"/>
  <c r="J210" i="7"/>
  <c r="I210" i="7"/>
  <c r="I209" i="7" s="1"/>
  <c r="I208" i="7" s="1"/>
  <c r="L209" i="7"/>
  <c r="K209" i="7"/>
  <c r="J209" i="7"/>
  <c r="L208" i="7"/>
  <c r="K208" i="7"/>
  <c r="J208" i="7"/>
  <c r="L203" i="7"/>
  <c r="K203" i="7"/>
  <c r="J203" i="7"/>
  <c r="I203" i="7"/>
  <c r="I202" i="7" s="1"/>
  <c r="I201" i="7" s="1"/>
  <c r="L202" i="7"/>
  <c r="K202" i="7"/>
  <c r="J202" i="7"/>
  <c r="L201" i="7"/>
  <c r="K201" i="7"/>
  <c r="J201" i="7"/>
  <c r="L199" i="7"/>
  <c r="K199" i="7"/>
  <c r="J199" i="7"/>
  <c r="I199" i="7"/>
  <c r="I198" i="7" s="1"/>
  <c r="L198" i="7"/>
  <c r="K198" i="7"/>
  <c r="J198" i="7"/>
  <c r="L194" i="7"/>
  <c r="K194" i="7"/>
  <c r="J194" i="7"/>
  <c r="I194" i="7"/>
  <c r="I193" i="7" s="1"/>
  <c r="L193" i="7"/>
  <c r="K193" i="7"/>
  <c r="J193" i="7"/>
  <c r="P188" i="7"/>
  <c r="O188" i="7"/>
  <c r="N188" i="7"/>
  <c r="M188" i="7"/>
  <c r="L188" i="7"/>
  <c r="K188" i="7"/>
  <c r="J188" i="7"/>
  <c r="I188" i="7"/>
  <c r="L187" i="7"/>
  <c r="K187" i="7"/>
  <c r="J187" i="7"/>
  <c r="I187" i="7"/>
  <c r="L183" i="7"/>
  <c r="K183" i="7"/>
  <c r="J183" i="7"/>
  <c r="I183" i="7"/>
  <c r="L182" i="7"/>
  <c r="K182" i="7"/>
  <c r="J182" i="7"/>
  <c r="I182" i="7"/>
  <c r="L180" i="7"/>
  <c r="K180" i="7"/>
  <c r="J180" i="7"/>
  <c r="I180" i="7"/>
  <c r="L179" i="7"/>
  <c r="K179" i="7"/>
  <c r="J179" i="7"/>
  <c r="I179" i="7"/>
  <c r="L178" i="7"/>
  <c r="K178" i="7"/>
  <c r="J178" i="7"/>
  <c r="L177" i="7"/>
  <c r="K177" i="7"/>
  <c r="J177" i="7"/>
  <c r="L176" i="7"/>
  <c r="K176" i="7"/>
  <c r="J176" i="7"/>
  <c r="L172" i="7"/>
  <c r="K172" i="7"/>
  <c r="J172" i="7"/>
  <c r="I172" i="7"/>
  <c r="I171" i="7" s="1"/>
  <c r="L171" i="7"/>
  <c r="K171" i="7"/>
  <c r="J171" i="7"/>
  <c r="L167" i="7"/>
  <c r="K167" i="7"/>
  <c r="J167" i="7"/>
  <c r="I167" i="7"/>
  <c r="I166" i="7" s="1"/>
  <c r="I165" i="7" s="1"/>
  <c r="L166" i="7"/>
  <c r="K166" i="7"/>
  <c r="J166" i="7"/>
  <c r="L165" i="7"/>
  <c r="K165" i="7"/>
  <c r="J165" i="7"/>
  <c r="L163" i="7"/>
  <c r="K163" i="7"/>
  <c r="J163" i="7"/>
  <c r="I163" i="7"/>
  <c r="L162" i="7"/>
  <c r="K162" i="7"/>
  <c r="J162" i="7"/>
  <c r="I162" i="7"/>
  <c r="I161" i="7" s="1"/>
  <c r="I160" i="7" s="1"/>
  <c r="L161" i="7"/>
  <c r="K161" i="7"/>
  <c r="J161" i="7"/>
  <c r="L160" i="7"/>
  <c r="K160" i="7"/>
  <c r="J160" i="7"/>
  <c r="L158" i="7"/>
  <c r="K158" i="7"/>
  <c r="J158" i="7"/>
  <c r="I158" i="7"/>
  <c r="L157" i="7"/>
  <c r="K157" i="7"/>
  <c r="J157" i="7"/>
  <c r="I157" i="7"/>
  <c r="L153" i="7"/>
  <c r="K153" i="7"/>
  <c r="J153" i="7"/>
  <c r="I153" i="7"/>
  <c r="I152" i="7" s="1"/>
  <c r="I151" i="7" s="1"/>
  <c r="I150" i="7" s="1"/>
  <c r="L152" i="7"/>
  <c r="K152" i="7"/>
  <c r="J152" i="7"/>
  <c r="L151" i="7"/>
  <c r="K151" i="7"/>
  <c r="J151" i="7"/>
  <c r="L150" i="7"/>
  <c r="K150" i="7"/>
  <c r="J150" i="7"/>
  <c r="L147" i="7"/>
  <c r="K147" i="7"/>
  <c r="J147" i="7"/>
  <c r="I147" i="7"/>
  <c r="L146" i="7"/>
  <c r="K146" i="7"/>
  <c r="J146" i="7"/>
  <c r="I146" i="7"/>
  <c r="L145" i="7"/>
  <c r="K145" i="7"/>
  <c r="J145" i="7"/>
  <c r="I145" i="7"/>
  <c r="L143" i="7"/>
  <c r="K143" i="7"/>
  <c r="J143" i="7"/>
  <c r="I143" i="7"/>
  <c r="L142" i="7"/>
  <c r="K142" i="7"/>
  <c r="J142" i="7"/>
  <c r="I142" i="7"/>
  <c r="L139" i="7"/>
  <c r="K139" i="7"/>
  <c r="J139" i="7"/>
  <c r="I139" i="7"/>
  <c r="L138" i="7"/>
  <c r="K138" i="7"/>
  <c r="J138" i="7"/>
  <c r="I138" i="7"/>
  <c r="I137" i="7" s="1"/>
  <c r="I131" i="7" s="1"/>
  <c r="L137" i="7"/>
  <c r="K137" i="7"/>
  <c r="J137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31" i="7"/>
  <c r="K131" i="7"/>
  <c r="J131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I110" i="7" s="1"/>
  <c r="I109" i="7" s="1"/>
  <c r="L110" i="7"/>
  <c r="K110" i="7"/>
  <c r="J110" i="7"/>
  <c r="L109" i="7"/>
  <c r="K109" i="7"/>
  <c r="J109" i="7"/>
  <c r="L106" i="7"/>
  <c r="K106" i="7"/>
  <c r="J106" i="7"/>
  <c r="I106" i="7"/>
  <c r="I105" i="7" s="1"/>
  <c r="L105" i="7"/>
  <c r="K105" i="7"/>
  <c r="J105" i="7"/>
  <c r="L102" i="7"/>
  <c r="K102" i="7"/>
  <c r="J102" i="7"/>
  <c r="I102" i="7"/>
  <c r="I101" i="7" s="1"/>
  <c r="I100" i="7" s="1"/>
  <c r="L101" i="7"/>
  <c r="K101" i="7"/>
  <c r="J101" i="7"/>
  <c r="L100" i="7"/>
  <c r="K100" i="7"/>
  <c r="J100" i="7"/>
  <c r="L97" i="7"/>
  <c r="K97" i="7"/>
  <c r="J97" i="7"/>
  <c r="I97" i="7"/>
  <c r="I96" i="7" s="1"/>
  <c r="I95" i="7" s="1"/>
  <c r="L96" i="7"/>
  <c r="K96" i="7"/>
  <c r="J96" i="7"/>
  <c r="L95" i="7"/>
  <c r="K95" i="7"/>
  <c r="J95" i="7"/>
  <c r="L92" i="7"/>
  <c r="K92" i="7"/>
  <c r="J92" i="7"/>
  <c r="I92" i="7"/>
  <c r="I91" i="7" s="1"/>
  <c r="I90" i="7" s="1"/>
  <c r="L91" i="7"/>
  <c r="K91" i="7"/>
  <c r="J91" i="7"/>
  <c r="L90" i="7"/>
  <c r="K90" i="7"/>
  <c r="J90" i="7"/>
  <c r="L89" i="7"/>
  <c r="K89" i="7"/>
  <c r="J89" i="7"/>
  <c r="L85" i="7"/>
  <c r="K85" i="7"/>
  <c r="J85" i="7"/>
  <c r="I85" i="7"/>
  <c r="I84" i="7" s="1"/>
  <c r="I83" i="7" s="1"/>
  <c r="I82" i="7" s="1"/>
  <c r="L84" i="7"/>
  <c r="K84" i="7"/>
  <c r="J84" i="7"/>
  <c r="L83" i="7"/>
  <c r="K83" i="7"/>
  <c r="J83" i="7"/>
  <c r="L82" i="7"/>
  <c r="K82" i="7"/>
  <c r="J82" i="7"/>
  <c r="L80" i="7"/>
  <c r="K80" i="7"/>
  <c r="J80" i="7"/>
  <c r="I80" i="7"/>
  <c r="I79" i="7" s="1"/>
  <c r="I78" i="7" s="1"/>
  <c r="L79" i="7"/>
  <c r="K79" i="7"/>
  <c r="J79" i="7"/>
  <c r="L78" i="7"/>
  <c r="K78" i="7"/>
  <c r="J78" i="7"/>
  <c r="L74" i="7"/>
  <c r="K74" i="7"/>
  <c r="J74" i="7"/>
  <c r="I74" i="7"/>
  <c r="I73" i="7" s="1"/>
  <c r="I62" i="7" s="1"/>
  <c r="I61" i="7" s="1"/>
  <c r="L73" i="7"/>
  <c r="K73" i="7"/>
  <c r="J73" i="7"/>
  <c r="L69" i="7"/>
  <c r="K69" i="7"/>
  <c r="J69" i="7"/>
  <c r="I69" i="7"/>
  <c r="L68" i="7"/>
  <c r="K68" i="7"/>
  <c r="J68" i="7"/>
  <c r="I68" i="7"/>
  <c r="L64" i="7"/>
  <c r="K64" i="7"/>
  <c r="J64" i="7"/>
  <c r="I64" i="7"/>
  <c r="L63" i="7"/>
  <c r="K63" i="7"/>
  <c r="J63" i="7"/>
  <c r="I63" i="7"/>
  <c r="L62" i="7"/>
  <c r="K62" i="7"/>
  <c r="J62" i="7"/>
  <c r="L61" i="7"/>
  <c r="K61" i="7"/>
  <c r="J61" i="7"/>
  <c r="L45" i="7"/>
  <c r="K45" i="7"/>
  <c r="J45" i="7"/>
  <c r="I45" i="7"/>
  <c r="I44" i="7" s="1"/>
  <c r="I43" i="7" s="1"/>
  <c r="I42" i="7" s="1"/>
  <c r="L44" i="7"/>
  <c r="K44" i="7"/>
  <c r="J44" i="7"/>
  <c r="L43" i="7"/>
  <c r="K43" i="7"/>
  <c r="J43" i="7"/>
  <c r="L42" i="7"/>
  <c r="K42" i="7"/>
  <c r="J42" i="7"/>
  <c r="L40" i="7"/>
  <c r="K40" i="7"/>
  <c r="J40" i="7"/>
  <c r="I40" i="7"/>
  <c r="L39" i="7"/>
  <c r="K39" i="7"/>
  <c r="J39" i="7"/>
  <c r="I39" i="7"/>
  <c r="I38" i="7" s="1"/>
  <c r="L38" i="7"/>
  <c r="K38" i="7"/>
  <c r="J38" i="7"/>
  <c r="L36" i="7"/>
  <c r="K36" i="7"/>
  <c r="J36" i="7"/>
  <c r="I36" i="7"/>
  <c r="L34" i="7"/>
  <c r="K34" i="7"/>
  <c r="J34" i="7"/>
  <c r="I34" i="7"/>
  <c r="L33" i="7"/>
  <c r="K33" i="7"/>
  <c r="J33" i="7"/>
  <c r="I33" i="7"/>
  <c r="I32" i="7" s="1"/>
  <c r="L32" i="7"/>
  <c r="K32" i="7"/>
  <c r="J32" i="7"/>
  <c r="L31" i="7"/>
  <c r="K31" i="7"/>
  <c r="J31" i="7"/>
  <c r="L30" i="7"/>
  <c r="L360" i="7" s="1"/>
  <c r="K30" i="7"/>
  <c r="K360" i="7" s="1"/>
  <c r="J30" i="7"/>
  <c r="J360" i="7" s="1"/>
  <c r="E47" i="12" l="1"/>
  <c r="C47" i="12" s="1"/>
  <c r="I30" i="11"/>
  <c r="I90" i="11" s="1"/>
  <c r="I31" i="7"/>
  <c r="I30" i="7" s="1"/>
  <c r="I178" i="7"/>
  <c r="I177" i="7" s="1"/>
  <c r="I176" i="7" s="1"/>
  <c r="I230" i="7"/>
  <c r="I89" i="7"/>
  <c r="I295" i="7"/>
  <c r="I360" i="7" l="1"/>
  <c r="L357" i="6" l="1"/>
  <c r="K357" i="6"/>
  <c r="J357" i="6"/>
  <c r="I357" i="6"/>
  <c r="L356" i="6"/>
  <c r="K356" i="6"/>
  <c r="J356" i="6"/>
  <c r="I356" i="6"/>
  <c r="L354" i="6"/>
  <c r="K354" i="6"/>
  <c r="J354" i="6"/>
  <c r="I354" i="6"/>
  <c r="L353" i="6"/>
  <c r="K353" i="6"/>
  <c r="J353" i="6"/>
  <c r="I353" i="6"/>
  <c r="L351" i="6"/>
  <c r="K351" i="6"/>
  <c r="J351" i="6"/>
  <c r="I351" i="6"/>
  <c r="I350" i="6" s="1"/>
  <c r="L350" i="6"/>
  <c r="K350" i="6"/>
  <c r="J350" i="6"/>
  <c r="L347" i="6"/>
  <c r="K347" i="6"/>
  <c r="J347" i="6"/>
  <c r="I347" i="6"/>
  <c r="L346" i="6"/>
  <c r="K346" i="6"/>
  <c r="J346" i="6"/>
  <c r="I346" i="6"/>
  <c r="L343" i="6"/>
  <c r="K343" i="6"/>
  <c r="J343" i="6"/>
  <c r="I343" i="6"/>
  <c r="I342" i="6" s="1"/>
  <c r="L342" i="6"/>
  <c r="K342" i="6"/>
  <c r="J342" i="6"/>
  <c r="L339" i="6"/>
  <c r="K339" i="6"/>
  <c r="J339" i="6"/>
  <c r="I339" i="6"/>
  <c r="I338" i="6" s="1"/>
  <c r="L338" i="6"/>
  <c r="K338" i="6"/>
  <c r="J338" i="6"/>
  <c r="L335" i="6"/>
  <c r="K335" i="6"/>
  <c r="J335" i="6"/>
  <c r="I335" i="6"/>
  <c r="L332" i="6"/>
  <c r="K332" i="6"/>
  <c r="J332" i="6"/>
  <c r="I332" i="6"/>
  <c r="L330" i="6"/>
  <c r="K330" i="6"/>
  <c r="J330" i="6"/>
  <c r="I330" i="6"/>
  <c r="I329" i="6" s="1"/>
  <c r="L329" i="6"/>
  <c r="K329" i="6"/>
  <c r="J329" i="6"/>
  <c r="L328" i="6"/>
  <c r="K328" i="6"/>
  <c r="J328" i="6"/>
  <c r="L325" i="6"/>
  <c r="K325" i="6"/>
  <c r="J325" i="6"/>
  <c r="I325" i="6"/>
  <c r="I324" i="6" s="1"/>
  <c r="L324" i="6"/>
  <c r="K324" i="6"/>
  <c r="J324" i="6"/>
  <c r="L322" i="6"/>
  <c r="K322" i="6"/>
  <c r="J322" i="6"/>
  <c r="I322" i="6"/>
  <c r="I321" i="6" s="1"/>
  <c r="L321" i="6"/>
  <c r="K321" i="6"/>
  <c r="J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K297" i="6"/>
  <c r="J297" i="6"/>
  <c r="I297" i="6"/>
  <c r="L296" i="6"/>
  <c r="K296" i="6"/>
  <c r="J296" i="6"/>
  <c r="L295" i="6"/>
  <c r="K295" i="6"/>
  <c r="J295" i="6"/>
  <c r="L292" i="6"/>
  <c r="K292" i="6"/>
  <c r="J292" i="6"/>
  <c r="I292" i="6"/>
  <c r="L291" i="6"/>
  <c r="K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7" i="6"/>
  <c r="K277" i="6"/>
  <c r="J277" i="6"/>
  <c r="I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I265" i="6"/>
  <c r="L264" i="6"/>
  <c r="K264" i="6"/>
  <c r="J264" i="6"/>
  <c r="I264" i="6"/>
  <c r="I263" i="6" s="1"/>
  <c r="L263" i="6"/>
  <c r="K263" i="6"/>
  <c r="J263" i="6"/>
  <c r="L260" i="6"/>
  <c r="K260" i="6"/>
  <c r="J260" i="6"/>
  <c r="I260" i="6"/>
  <c r="I259" i="6" s="1"/>
  <c r="L259" i="6"/>
  <c r="K259" i="6"/>
  <c r="J259" i="6"/>
  <c r="L257" i="6"/>
  <c r="K257" i="6"/>
  <c r="J257" i="6"/>
  <c r="I257" i="6"/>
  <c r="I256" i="6" s="1"/>
  <c r="L256" i="6"/>
  <c r="K256" i="6"/>
  <c r="J256" i="6"/>
  <c r="L254" i="6"/>
  <c r="K254" i="6"/>
  <c r="J254" i="6"/>
  <c r="I254" i="6"/>
  <c r="I253" i="6" s="1"/>
  <c r="L253" i="6"/>
  <c r="K253" i="6"/>
  <c r="J253" i="6"/>
  <c r="L250" i="6"/>
  <c r="K250" i="6"/>
  <c r="J250" i="6"/>
  <c r="I250" i="6"/>
  <c r="I249" i="6" s="1"/>
  <c r="L249" i="6"/>
  <c r="K249" i="6"/>
  <c r="J249" i="6"/>
  <c r="L246" i="6"/>
  <c r="K246" i="6"/>
  <c r="J246" i="6"/>
  <c r="I246" i="6"/>
  <c r="I245" i="6" s="1"/>
  <c r="L245" i="6"/>
  <c r="K245" i="6"/>
  <c r="J245" i="6"/>
  <c r="L242" i="6"/>
  <c r="K242" i="6"/>
  <c r="J242" i="6"/>
  <c r="I242" i="6"/>
  <c r="L241" i="6"/>
  <c r="K241" i="6"/>
  <c r="J241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L232" i="6"/>
  <c r="K232" i="6"/>
  <c r="J232" i="6"/>
  <c r="I232" i="6"/>
  <c r="L231" i="6"/>
  <c r="K231" i="6"/>
  <c r="J231" i="6"/>
  <c r="L230" i="6"/>
  <c r="K230" i="6"/>
  <c r="J230" i="6"/>
  <c r="L226" i="6"/>
  <c r="K226" i="6"/>
  <c r="J226" i="6"/>
  <c r="I226" i="6"/>
  <c r="I225" i="6" s="1"/>
  <c r="I224" i="6" s="1"/>
  <c r="L225" i="6"/>
  <c r="K225" i="6"/>
  <c r="J225" i="6"/>
  <c r="L224" i="6"/>
  <c r="K224" i="6"/>
  <c r="J224" i="6"/>
  <c r="L222" i="6"/>
  <c r="K222" i="6"/>
  <c r="J222" i="6"/>
  <c r="I222" i="6"/>
  <c r="I221" i="6" s="1"/>
  <c r="I220" i="6" s="1"/>
  <c r="L221" i="6"/>
  <c r="K221" i="6"/>
  <c r="J221" i="6"/>
  <c r="L220" i="6"/>
  <c r="K220" i="6"/>
  <c r="J220" i="6"/>
  <c r="L213" i="6"/>
  <c r="K213" i="6"/>
  <c r="J213" i="6"/>
  <c r="I213" i="6"/>
  <c r="I212" i="6" s="1"/>
  <c r="L212" i="6"/>
  <c r="K212" i="6"/>
  <c r="J212" i="6"/>
  <c r="L210" i="6"/>
  <c r="K210" i="6"/>
  <c r="J210" i="6"/>
  <c r="I210" i="6"/>
  <c r="I209" i="6" s="1"/>
  <c r="L209" i="6"/>
  <c r="K209" i="6"/>
  <c r="J209" i="6"/>
  <c r="L208" i="6"/>
  <c r="K208" i="6"/>
  <c r="J208" i="6"/>
  <c r="L203" i="6"/>
  <c r="K203" i="6"/>
  <c r="J203" i="6"/>
  <c r="I203" i="6"/>
  <c r="I202" i="6" s="1"/>
  <c r="I201" i="6" s="1"/>
  <c r="L202" i="6"/>
  <c r="K202" i="6"/>
  <c r="J202" i="6"/>
  <c r="J201" i="6" s="1"/>
  <c r="L201" i="6"/>
  <c r="K201" i="6"/>
  <c r="L199" i="6"/>
  <c r="K199" i="6"/>
  <c r="J199" i="6"/>
  <c r="I199" i="6"/>
  <c r="I198" i="6" s="1"/>
  <c r="L198" i="6"/>
  <c r="K198" i="6"/>
  <c r="J198" i="6"/>
  <c r="L194" i="6"/>
  <c r="K194" i="6"/>
  <c r="J194" i="6"/>
  <c r="I194" i="6"/>
  <c r="I193" i="6" s="1"/>
  <c r="L193" i="6"/>
  <c r="K193" i="6"/>
  <c r="J193" i="6"/>
  <c r="P188" i="6"/>
  <c r="O188" i="6"/>
  <c r="N188" i="6"/>
  <c r="M188" i="6"/>
  <c r="L188" i="6"/>
  <c r="K188" i="6"/>
  <c r="J188" i="6"/>
  <c r="I188" i="6"/>
  <c r="I187" i="6" s="1"/>
  <c r="L187" i="6"/>
  <c r="K187" i="6"/>
  <c r="J187" i="6"/>
  <c r="L183" i="6"/>
  <c r="K183" i="6"/>
  <c r="J183" i="6"/>
  <c r="I183" i="6"/>
  <c r="L182" i="6"/>
  <c r="K182" i="6"/>
  <c r="J182" i="6"/>
  <c r="I182" i="6"/>
  <c r="L180" i="6"/>
  <c r="K180" i="6"/>
  <c r="J180" i="6"/>
  <c r="J179" i="6" s="1"/>
  <c r="J178" i="6" s="1"/>
  <c r="I180" i="6"/>
  <c r="L179" i="6"/>
  <c r="K179" i="6"/>
  <c r="I179" i="6"/>
  <c r="L178" i="6"/>
  <c r="K178" i="6"/>
  <c r="L177" i="6"/>
  <c r="K177" i="6"/>
  <c r="L176" i="6"/>
  <c r="K176" i="6"/>
  <c r="L172" i="6"/>
  <c r="K172" i="6"/>
  <c r="J172" i="6"/>
  <c r="J171" i="6" s="1"/>
  <c r="I172" i="6"/>
  <c r="I171" i="6" s="1"/>
  <c r="L171" i="6"/>
  <c r="K171" i="6"/>
  <c r="L167" i="6"/>
  <c r="K167" i="6"/>
  <c r="J167" i="6"/>
  <c r="J166" i="6" s="1"/>
  <c r="J165" i="6" s="1"/>
  <c r="I167" i="6"/>
  <c r="I166" i="6" s="1"/>
  <c r="L166" i="6"/>
  <c r="K166" i="6"/>
  <c r="L165" i="6"/>
  <c r="K165" i="6"/>
  <c r="L163" i="6"/>
  <c r="K163" i="6"/>
  <c r="J163" i="6"/>
  <c r="J162" i="6" s="1"/>
  <c r="J161" i="6" s="1"/>
  <c r="I163" i="6"/>
  <c r="I162" i="6" s="1"/>
  <c r="I161" i="6" s="1"/>
  <c r="L162" i="6"/>
  <c r="K162" i="6"/>
  <c r="L161" i="6"/>
  <c r="K161" i="6"/>
  <c r="L160" i="6"/>
  <c r="K160" i="6"/>
  <c r="L158" i="6"/>
  <c r="K158" i="6"/>
  <c r="J158" i="6"/>
  <c r="J157" i="6" s="1"/>
  <c r="I158" i="6"/>
  <c r="I157" i="6" s="1"/>
  <c r="L157" i="6"/>
  <c r="K157" i="6"/>
  <c r="L153" i="6"/>
  <c r="K153" i="6"/>
  <c r="J153" i="6"/>
  <c r="J152" i="6" s="1"/>
  <c r="J151" i="6" s="1"/>
  <c r="J150" i="6" s="1"/>
  <c r="I153" i="6"/>
  <c r="I152" i="6" s="1"/>
  <c r="L152" i="6"/>
  <c r="K152" i="6"/>
  <c r="L151" i="6"/>
  <c r="K151" i="6"/>
  <c r="L150" i="6"/>
  <c r="K150" i="6"/>
  <c r="L147" i="6"/>
  <c r="K147" i="6"/>
  <c r="J147" i="6"/>
  <c r="J146" i="6" s="1"/>
  <c r="J145" i="6" s="1"/>
  <c r="I147" i="6"/>
  <c r="I146" i="6" s="1"/>
  <c r="I145" i="6" s="1"/>
  <c r="L146" i="6"/>
  <c r="K146" i="6"/>
  <c r="L145" i="6"/>
  <c r="K145" i="6"/>
  <c r="L143" i="6"/>
  <c r="K143" i="6"/>
  <c r="J143" i="6"/>
  <c r="I143" i="6"/>
  <c r="L142" i="6"/>
  <c r="K142" i="6"/>
  <c r="J142" i="6"/>
  <c r="I142" i="6"/>
  <c r="L139" i="6"/>
  <c r="K139" i="6"/>
  <c r="J139" i="6"/>
  <c r="I139" i="6"/>
  <c r="L138" i="6"/>
  <c r="K138" i="6"/>
  <c r="J138" i="6"/>
  <c r="J137" i="6" s="1"/>
  <c r="I138" i="6"/>
  <c r="I137" i="6" s="1"/>
  <c r="L137" i="6"/>
  <c r="K137" i="6"/>
  <c r="L134" i="6"/>
  <c r="K134" i="6"/>
  <c r="J134" i="6"/>
  <c r="J133" i="6" s="1"/>
  <c r="J132" i="6" s="1"/>
  <c r="J131" i="6" s="1"/>
  <c r="I134" i="6"/>
  <c r="I133" i="6" s="1"/>
  <c r="I132" i="6" s="1"/>
  <c r="L133" i="6"/>
  <c r="K133" i="6"/>
  <c r="L132" i="6"/>
  <c r="K132" i="6"/>
  <c r="L131" i="6"/>
  <c r="K131" i="6"/>
  <c r="L129" i="6"/>
  <c r="K129" i="6"/>
  <c r="J129" i="6"/>
  <c r="J128" i="6" s="1"/>
  <c r="J127" i="6" s="1"/>
  <c r="I129" i="6"/>
  <c r="I128" i="6" s="1"/>
  <c r="I127" i="6" s="1"/>
  <c r="L128" i="6"/>
  <c r="K128" i="6"/>
  <c r="L127" i="6"/>
  <c r="K127" i="6"/>
  <c r="L125" i="6"/>
  <c r="K125" i="6"/>
  <c r="J125" i="6"/>
  <c r="I125" i="6"/>
  <c r="I124" i="6" s="1"/>
  <c r="I123" i="6" s="1"/>
  <c r="L124" i="6"/>
  <c r="K124" i="6"/>
  <c r="J124" i="6"/>
  <c r="J123" i="6" s="1"/>
  <c r="L123" i="6"/>
  <c r="K123" i="6"/>
  <c r="L121" i="6"/>
  <c r="K121" i="6"/>
  <c r="J121" i="6"/>
  <c r="I121" i="6"/>
  <c r="L120" i="6"/>
  <c r="K120" i="6"/>
  <c r="J120" i="6"/>
  <c r="J119" i="6" s="1"/>
  <c r="I120" i="6"/>
  <c r="I119" i="6" s="1"/>
  <c r="L119" i="6"/>
  <c r="K119" i="6"/>
  <c r="L117" i="6"/>
  <c r="K117" i="6"/>
  <c r="J117" i="6"/>
  <c r="J116" i="6" s="1"/>
  <c r="J115" i="6" s="1"/>
  <c r="I117" i="6"/>
  <c r="I116" i="6" s="1"/>
  <c r="I115" i="6" s="1"/>
  <c r="L116" i="6"/>
  <c r="K116" i="6"/>
  <c r="L115" i="6"/>
  <c r="K115" i="6"/>
  <c r="L112" i="6"/>
  <c r="K112" i="6"/>
  <c r="J112" i="6"/>
  <c r="J111" i="6" s="1"/>
  <c r="J110" i="6" s="1"/>
  <c r="I112" i="6"/>
  <c r="I111" i="6" s="1"/>
  <c r="I110" i="6" s="1"/>
  <c r="L111" i="6"/>
  <c r="K111" i="6"/>
  <c r="L110" i="6"/>
  <c r="K110" i="6"/>
  <c r="L109" i="6"/>
  <c r="K109" i="6"/>
  <c r="L106" i="6"/>
  <c r="K106" i="6"/>
  <c r="J106" i="6"/>
  <c r="I106" i="6"/>
  <c r="I105" i="6" s="1"/>
  <c r="L105" i="6"/>
  <c r="K105" i="6"/>
  <c r="J105" i="6"/>
  <c r="L102" i="6"/>
  <c r="K102" i="6"/>
  <c r="J102" i="6"/>
  <c r="I102" i="6"/>
  <c r="I101" i="6" s="1"/>
  <c r="L101" i="6"/>
  <c r="K101" i="6"/>
  <c r="J101" i="6"/>
  <c r="J100" i="6" s="1"/>
  <c r="L100" i="6"/>
  <c r="K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J91" i="6" s="1"/>
  <c r="J90" i="6" s="1"/>
  <c r="J89" i="6" s="1"/>
  <c r="I92" i="6"/>
  <c r="I91" i="6" s="1"/>
  <c r="I90" i="6" s="1"/>
  <c r="L91" i="6"/>
  <c r="K91" i="6"/>
  <c r="L90" i="6"/>
  <c r="K90" i="6"/>
  <c r="L89" i="6"/>
  <c r="K89" i="6"/>
  <c r="L85" i="6"/>
  <c r="K85" i="6"/>
  <c r="J85" i="6"/>
  <c r="J84" i="6" s="1"/>
  <c r="J83" i="6" s="1"/>
  <c r="J82" i="6" s="1"/>
  <c r="I85" i="6"/>
  <c r="L84" i="6"/>
  <c r="K84" i="6"/>
  <c r="I84" i="6"/>
  <c r="I83" i="6" s="1"/>
  <c r="I82" i="6" s="1"/>
  <c r="L83" i="6"/>
  <c r="K83" i="6"/>
  <c r="L82" i="6"/>
  <c r="K82" i="6"/>
  <c r="L80" i="6"/>
  <c r="K80" i="6"/>
  <c r="J80" i="6"/>
  <c r="J79" i="6" s="1"/>
  <c r="J78" i="6" s="1"/>
  <c r="I80" i="6"/>
  <c r="I79" i="6" s="1"/>
  <c r="I78" i="6" s="1"/>
  <c r="L79" i="6"/>
  <c r="K79" i="6"/>
  <c r="L78" i="6"/>
  <c r="K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L63" i="6"/>
  <c r="K63" i="6"/>
  <c r="J63" i="6"/>
  <c r="J62" i="6" s="1"/>
  <c r="J61" i="6" s="1"/>
  <c r="L62" i="6"/>
  <c r="K62" i="6"/>
  <c r="L61" i="6"/>
  <c r="K61" i="6"/>
  <c r="L45" i="6"/>
  <c r="K45" i="6"/>
  <c r="J45" i="6"/>
  <c r="J44" i="6" s="1"/>
  <c r="J43" i="6" s="1"/>
  <c r="J42" i="6" s="1"/>
  <c r="I45" i="6"/>
  <c r="I44" i="6" s="1"/>
  <c r="I43" i="6" s="1"/>
  <c r="I42" i="6" s="1"/>
  <c r="L44" i="6"/>
  <c r="K44" i="6"/>
  <c r="L43" i="6"/>
  <c r="K43" i="6"/>
  <c r="L42" i="6"/>
  <c r="K42" i="6"/>
  <c r="L40" i="6"/>
  <c r="K40" i="6"/>
  <c r="J40" i="6"/>
  <c r="J39" i="6" s="1"/>
  <c r="J38" i="6" s="1"/>
  <c r="J31" i="6" s="1"/>
  <c r="I40" i="6"/>
  <c r="L39" i="6"/>
  <c r="K39" i="6"/>
  <c r="I39" i="6"/>
  <c r="I38" i="6" s="1"/>
  <c r="L38" i="6"/>
  <c r="K38" i="6"/>
  <c r="L36" i="6"/>
  <c r="K36" i="6"/>
  <c r="J36" i="6"/>
  <c r="I36" i="6"/>
  <c r="L34" i="6"/>
  <c r="K34" i="6"/>
  <c r="J34" i="6"/>
  <c r="I34" i="6"/>
  <c r="I33" i="6" s="1"/>
  <c r="I32" i="6" s="1"/>
  <c r="I31" i="6" s="1"/>
  <c r="L33" i="6"/>
  <c r="K33" i="6"/>
  <c r="J33" i="6"/>
  <c r="L32" i="6"/>
  <c r="K32" i="6"/>
  <c r="J32" i="6"/>
  <c r="L31" i="6"/>
  <c r="K31" i="6"/>
  <c r="L30" i="6"/>
  <c r="L360" i="6" s="1"/>
  <c r="K30" i="6"/>
  <c r="K360" i="6" s="1"/>
  <c r="J160" i="6" l="1"/>
  <c r="I100" i="6"/>
  <c r="I89" i="6"/>
  <c r="I109" i="6"/>
  <c r="I208" i="6"/>
  <c r="J30" i="6"/>
  <c r="I62" i="6"/>
  <c r="I61" i="6" s="1"/>
  <c r="I30" i="6" s="1"/>
  <c r="J109" i="6"/>
  <c r="I131" i="6"/>
  <c r="I151" i="6"/>
  <c r="I150" i="6" s="1"/>
  <c r="I160" i="6"/>
  <c r="I165" i="6"/>
  <c r="I178" i="6"/>
  <c r="I177" i="6" s="1"/>
  <c r="J177" i="6"/>
  <c r="J176" i="6" s="1"/>
  <c r="I231" i="6"/>
  <c r="I230" i="6" s="1"/>
  <c r="I296" i="6"/>
  <c r="I328" i="6"/>
  <c r="J360" i="6" l="1"/>
  <c r="I295" i="6"/>
  <c r="I176" i="6" s="1"/>
  <c r="I360" i="6" s="1"/>
  <c r="L357" i="5"/>
  <c r="K357" i="5"/>
  <c r="J357" i="5"/>
  <c r="I357" i="5"/>
  <c r="I356" i="5" s="1"/>
  <c r="L356" i="5"/>
  <c r="K356" i="5"/>
  <c r="J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I350" i="5" s="1"/>
  <c r="L350" i="5"/>
  <c r="K350" i="5"/>
  <c r="J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I338" i="5" s="1"/>
  <c r="L338" i="5"/>
  <c r="K338" i="5"/>
  <c r="J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I329" i="5" s="1"/>
  <c r="L329" i="5"/>
  <c r="K329" i="5"/>
  <c r="J329" i="5"/>
  <c r="L328" i="5"/>
  <c r="K328" i="5"/>
  <c r="J328" i="5"/>
  <c r="L325" i="5"/>
  <c r="K325" i="5"/>
  <c r="J325" i="5"/>
  <c r="I325" i="5"/>
  <c r="I324" i="5" s="1"/>
  <c r="L324" i="5"/>
  <c r="K324" i="5"/>
  <c r="J324" i="5"/>
  <c r="L322" i="5"/>
  <c r="K322" i="5"/>
  <c r="J322" i="5"/>
  <c r="I322" i="5"/>
  <c r="I321" i="5" s="1"/>
  <c r="L321" i="5"/>
  <c r="K321" i="5"/>
  <c r="J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I310" i="5" s="1"/>
  <c r="L310" i="5"/>
  <c r="K310" i="5"/>
  <c r="J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I297" i="5" s="1"/>
  <c r="L297" i="5"/>
  <c r="K297" i="5"/>
  <c r="J297" i="5"/>
  <c r="L296" i="5"/>
  <c r="K296" i="5"/>
  <c r="J296" i="5"/>
  <c r="L295" i="5"/>
  <c r="K295" i="5"/>
  <c r="J295" i="5"/>
  <c r="L292" i="5"/>
  <c r="K292" i="5"/>
  <c r="J292" i="5"/>
  <c r="I292" i="5"/>
  <c r="I291" i="5" s="1"/>
  <c r="L291" i="5"/>
  <c r="K291" i="5"/>
  <c r="J291" i="5"/>
  <c r="L289" i="5"/>
  <c r="K289" i="5"/>
  <c r="J289" i="5"/>
  <c r="I289" i="5"/>
  <c r="I288" i="5" s="1"/>
  <c r="L288" i="5"/>
  <c r="K288" i="5"/>
  <c r="J288" i="5"/>
  <c r="L286" i="5"/>
  <c r="K286" i="5"/>
  <c r="J286" i="5"/>
  <c r="I286" i="5"/>
  <c r="I285" i="5" s="1"/>
  <c r="L285" i="5"/>
  <c r="K285" i="5"/>
  <c r="J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I277" i="5" s="1"/>
  <c r="L277" i="5"/>
  <c r="K277" i="5"/>
  <c r="J277" i="5"/>
  <c r="L274" i="5"/>
  <c r="K274" i="5"/>
  <c r="J274" i="5"/>
  <c r="I274" i="5"/>
  <c r="I273" i="5" s="1"/>
  <c r="L273" i="5"/>
  <c r="K273" i="5"/>
  <c r="J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3" i="5"/>
  <c r="K263" i="5"/>
  <c r="J263" i="5"/>
  <c r="L260" i="5"/>
  <c r="K260" i="5"/>
  <c r="J260" i="5"/>
  <c r="I260" i="5"/>
  <c r="I259" i="5" s="1"/>
  <c r="L259" i="5"/>
  <c r="K259" i="5"/>
  <c r="J259" i="5"/>
  <c r="L257" i="5"/>
  <c r="K257" i="5"/>
  <c r="J257" i="5"/>
  <c r="I257" i="5"/>
  <c r="I256" i="5" s="1"/>
  <c r="L256" i="5"/>
  <c r="K256" i="5"/>
  <c r="J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I245" i="5" s="1"/>
  <c r="L245" i="5"/>
  <c r="K245" i="5"/>
  <c r="J245" i="5"/>
  <c r="L242" i="5"/>
  <c r="K242" i="5"/>
  <c r="J242" i="5"/>
  <c r="I242" i="5"/>
  <c r="I241" i="5" s="1"/>
  <c r="L241" i="5"/>
  <c r="K241" i="5"/>
  <c r="J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L230" i="5"/>
  <c r="K230" i="5"/>
  <c r="J230" i="5"/>
  <c r="L226" i="5"/>
  <c r="K226" i="5"/>
  <c r="J226" i="5"/>
  <c r="I226" i="5"/>
  <c r="I225" i="5" s="1"/>
  <c r="I224" i="5" s="1"/>
  <c r="L225" i="5"/>
  <c r="K225" i="5"/>
  <c r="J225" i="5"/>
  <c r="L224" i="5"/>
  <c r="K224" i="5"/>
  <c r="J224" i="5"/>
  <c r="L222" i="5"/>
  <c r="K222" i="5"/>
  <c r="J222" i="5"/>
  <c r="I222" i="5"/>
  <c r="L221" i="5"/>
  <c r="K221" i="5"/>
  <c r="J221" i="5"/>
  <c r="I221" i="5"/>
  <c r="I220" i="5" s="1"/>
  <c r="L220" i="5"/>
  <c r="K220" i="5"/>
  <c r="J220" i="5"/>
  <c r="L213" i="5"/>
  <c r="K213" i="5"/>
  <c r="J213" i="5"/>
  <c r="I213" i="5"/>
  <c r="I212" i="5" s="1"/>
  <c r="I208" i="5" s="1"/>
  <c r="L212" i="5"/>
  <c r="K212" i="5"/>
  <c r="J212" i="5"/>
  <c r="L210" i="5"/>
  <c r="K210" i="5"/>
  <c r="J210" i="5"/>
  <c r="I210" i="5"/>
  <c r="L209" i="5"/>
  <c r="K209" i="5"/>
  <c r="J209" i="5"/>
  <c r="I209" i="5"/>
  <c r="L208" i="5"/>
  <c r="K208" i="5"/>
  <c r="J208" i="5"/>
  <c r="L203" i="5"/>
  <c r="K203" i="5"/>
  <c r="J203" i="5"/>
  <c r="I203" i="5"/>
  <c r="L202" i="5"/>
  <c r="K202" i="5"/>
  <c r="J202" i="5"/>
  <c r="I202" i="5"/>
  <c r="I201" i="5" s="1"/>
  <c r="L201" i="5"/>
  <c r="K201" i="5"/>
  <c r="J201" i="5"/>
  <c r="L199" i="5"/>
  <c r="K199" i="5"/>
  <c r="J199" i="5"/>
  <c r="I199" i="5"/>
  <c r="I198" i="5" s="1"/>
  <c r="L198" i="5"/>
  <c r="K198" i="5"/>
  <c r="J198" i="5"/>
  <c r="L194" i="5"/>
  <c r="K194" i="5"/>
  <c r="J194" i="5"/>
  <c r="I194" i="5"/>
  <c r="I193" i="5" s="1"/>
  <c r="L193" i="5"/>
  <c r="K193" i="5"/>
  <c r="J193" i="5"/>
  <c r="P188" i="5"/>
  <c r="O188" i="5"/>
  <c r="N188" i="5"/>
  <c r="M188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L177" i="5"/>
  <c r="K177" i="5"/>
  <c r="J177" i="5"/>
  <c r="L176" i="5"/>
  <c r="K176" i="5"/>
  <c r="J176" i="5"/>
  <c r="L172" i="5"/>
  <c r="K172" i="5"/>
  <c r="J172" i="5"/>
  <c r="I172" i="5"/>
  <c r="I171" i="5" s="1"/>
  <c r="I165" i="5" s="1"/>
  <c r="L171" i="5"/>
  <c r="K171" i="5"/>
  <c r="J171" i="5"/>
  <c r="L167" i="5"/>
  <c r="K167" i="5"/>
  <c r="J167" i="5"/>
  <c r="I167" i="5"/>
  <c r="L166" i="5"/>
  <c r="K166" i="5"/>
  <c r="J166" i="5"/>
  <c r="I166" i="5"/>
  <c r="L165" i="5"/>
  <c r="K165" i="5"/>
  <c r="J165" i="5"/>
  <c r="L163" i="5"/>
  <c r="K163" i="5"/>
  <c r="J163" i="5"/>
  <c r="I163" i="5"/>
  <c r="L162" i="5"/>
  <c r="K162" i="5"/>
  <c r="J162" i="5"/>
  <c r="I162" i="5"/>
  <c r="I161" i="5" s="1"/>
  <c r="L161" i="5"/>
  <c r="K161" i="5"/>
  <c r="J161" i="5"/>
  <c r="L160" i="5"/>
  <c r="K160" i="5"/>
  <c r="J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I152" i="5" s="1"/>
  <c r="I151" i="5" s="1"/>
  <c r="I150" i="5" s="1"/>
  <c r="L152" i="5"/>
  <c r="K152" i="5"/>
  <c r="J152" i="5"/>
  <c r="L151" i="5"/>
  <c r="K151" i="5"/>
  <c r="J151" i="5"/>
  <c r="L150" i="5"/>
  <c r="K150" i="5"/>
  <c r="J150" i="5"/>
  <c r="L147" i="5"/>
  <c r="K147" i="5"/>
  <c r="J147" i="5"/>
  <c r="I147" i="5"/>
  <c r="I146" i="5" s="1"/>
  <c r="I145" i="5" s="1"/>
  <c r="L146" i="5"/>
  <c r="K146" i="5"/>
  <c r="J146" i="5"/>
  <c r="L145" i="5"/>
  <c r="K145" i="5"/>
  <c r="J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L138" i="5"/>
  <c r="K138" i="5"/>
  <c r="J138" i="5"/>
  <c r="I138" i="5"/>
  <c r="I137" i="5" s="1"/>
  <c r="L137" i="5"/>
  <c r="K137" i="5"/>
  <c r="J137" i="5"/>
  <c r="L134" i="5"/>
  <c r="K134" i="5"/>
  <c r="J134" i="5"/>
  <c r="I134" i="5"/>
  <c r="I133" i="5" s="1"/>
  <c r="I132" i="5" s="1"/>
  <c r="L133" i="5"/>
  <c r="K133" i="5"/>
  <c r="J133" i="5"/>
  <c r="L132" i="5"/>
  <c r="K132" i="5"/>
  <c r="J132" i="5"/>
  <c r="L131" i="5"/>
  <c r="K131" i="5"/>
  <c r="J131" i="5"/>
  <c r="L129" i="5"/>
  <c r="K129" i="5"/>
  <c r="J129" i="5"/>
  <c r="I129" i="5"/>
  <c r="L128" i="5"/>
  <c r="K128" i="5"/>
  <c r="J128" i="5"/>
  <c r="I128" i="5"/>
  <c r="I127" i="5" s="1"/>
  <c r="L127" i="5"/>
  <c r="K127" i="5"/>
  <c r="J127" i="5"/>
  <c r="L125" i="5"/>
  <c r="K125" i="5"/>
  <c r="J125" i="5"/>
  <c r="I125" i="5"/>
  <c r="I124" i="5" s="1"/>
  <c r="I123" i="5" s="1"/>
  <c r="L124" i="5"/>
  <c r="K124" i="5"/>
  <c r="J124" i="5"/>
  <c r="L123" i="5"/>
  <c r="K123" i="5"/>
  <c r="J123" i="5"/>
  <c r="L121" i="5"/>
  <c r="K121" i="5"/>
  <c r="J121" i="5"/>
  <c r="I121" i="5"/>
  <c r="I120" i="5" s="1"/>
  <c r="I119" i="5" s="1"/>
  <c r="L120" i="5"/>
  <c r="K120" i="5"/>
  <c r="J120" i="5"/>
  <c r="L119" i="5"/>
  <c r="K119" i="5"/>
  <c r="J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I111" i="5" s="1"/>
  <c r="I110" i="5" s="1"/>
  <c r="L111" i="5"/>
  <c r="K111" i="5"/>
  <c r="J111" i="5"/>
  <c r="L110" i="5"/>
  <c r="K110" i="5"/>
  <c r="J110" i="5"/>
  <c r="L109" i="5"/>
  <c r="K109" i="5"/>
  <c r="J109" i="5"/>
  <c r="L106" i="5"/>
  <c r="K106" i="5"/>
  <c r="J106" i="5"/>
  <c r="I106" i="5"/>
  <c r="I105" i="5" s="1"/>
  <c r="L105" i="5"/>
  <c r="K105" i="5"/>
  <c r="J105" i="5"/>
  <c r="L102" i="5"/>
  <c r="K102" i="5"/>
  <c r="J102" i="5"/>
  <c r="I102" i="5"/>
  <c r="I101" i="5" s="1"/>
  <c r="L101" i="5"/>
  <c r="K101" i="5"/>
  <c r="J101" i="5"/>
  <c r="L100" i="5"/>
  <c r="K100" i="5"/>
  <c r="J100" i="5"/>
  <c r="L97" i="5"/>
  <c r="K97" i="5"/>
  <c r="J97" i="5"/>
  <c r="I97" i="5"/>
  <c r="I96" i="5" s="1"/>
  <c r="I95" i="5" s="1"/>
  <c r="L96" i="5"/>
  <c r="K96" i="5"/>
  <c r="J96" i="5"/>
  <c r="L95" i="5"/>
  <c r="K95" i="5"/>
  <c r="J95" i="5"/>
  <c r="L92" i="5"/>
  <c r="K92" i="5"/>
  <c r="J92" i="5"/>
  <c r="I92" i="5"/>
  <c r="I91" i="5" s="1"/>
  <c r="I90" i="5" s="1"/>
  <c r="L91" i="5"/>
  <c r="K91" i="5"/>
  <c r="J91" i="5"/>
  <c r="L90" i="5"/>
  <c r="K90" i="5"/>
  <c r="J90" i="5"/>
  <c r="L89" i="5"/>
  <c r="K89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I79" i="5" s="1"/>
  <c r="I78" i="5" s="1"/>
  <c r="L79" i="5"/>
  <c r="K79" i="5"/>
  <c r="J79" i="5"/>
  <c r="L78" i="5"/>
  <c r="K78" i="5"/>
  <c r="J78" i="5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I63" i="5" s="1"/>
  <c r="L63" i="5"/>
  <c r="K63" i="5"/>
  <c r="J63" i="5"/>
  <c r="L62" i="5"/>
  <c r="K62" i="5"/>
  <c r="J62" i="5"/>
  <c r="L61" i="5"/>
  <c r="K61" i="5"/>
  <c r="J61" i="5"/>
  <c r="L45" i="5"/>
  <c r="K45" i="5"/>
  <c r="J45" i="5"/>
  <c r="I45" i="5"/>
  <c r="I44" i="5" s="1"/>
  <c r="I43" i="5" s="1"/>
  <c r="I42" i="5" s="1"/>
  <c r="L44" i="5"/>
  <c r="K44" i="5"/>
  <c r="J44" i="5"/>
  <c r="L43" i="5"/>
  <c r="K43" i="5"/>
  <c r="J43" i="5"/>
  <c r="L42" i="5"/>
  <c r="K42" i="5"/>
  <c r="J42" i="5"/>
  <c r="L40" i="5"/>
  <c r="K40" i="5"/>
  <c r="J40" i="5"/>
  <c r="I40" i="5"/>
  <c r="L39" i="5"/>
  <c r="K39" i="5"/>
  <c r="J39" i="5"/>
  <c r="I39" i="5"/>
  <c r="I38" i="5" s="1"/>
  <c r="L38" i="5"/>
  <c r="K38" i="5"/>
  <c r="J38" i="5"/>
  <c r="L36" i="5"/>
  <c r="K36" i="5"/>
  <c r="J36" i="5"/>
  <c r="I36" i="5"/>
  <c r="L34" i="5"/>
  <c r="K34" i="5"/>
  <c r="J34" i="5"/>
  <c r="I34" i="5"/>
  <c r="L33" i="5"/>
  <c r="K33" i="5"/>
  <c r="J33" i="5"/>
  <c r="I33" i="5"/>
  <c r="I32" i="5" s="1"/>
  <c r="I31" i="5" s="1"/>
  <c r="L32" i="5"/>
  <c r="K32" i="5"/>
  <c r="J32" i="5"/>
  <c r="L31" i="5"/>
  <c r="K31" i="5"/>
  <c r="J31" i="5"/>
  <c r="L30" i="5"/>
  <c r="L360" i="5" s="1"/>
  <c r="K30" i="5"/>
  <c r="K360" i="5" s="1"/>
  <c r="J30" i="5"/>
  <c r="J360" i="5" s="1"/>
  <c r="I263" i="5" l="1"/>
  <c r="I62" i="5"/>
  <c r="I61" i="5" s="1"/>
  <c r="I30" i="5" s="1"/>
  <c r="I178" i="5"/>
  <c r="I177" i="5" s="1"/>
  <c r="I296" i="5"/>
  <c r="I160" i="5"/>
  <c r="I231" i="5"/>
  <c r="I230" i="5" s="1"/>
  <c r="I89" i="5"/>
  <c r="I100" i="5"/>
  <c r="I109" i="5"/>
  <c r="I131" i="5"/>
  <c r="I328" i="5"/>
  <c r="I295" i="5" l="1"/>
  <c r="I176" i="5" s="1"/>
  <c r="I360" i="5" s="1"/>
  <c r="L357" i="4" l="1"/>
  <c r="K357" i="4"/>
  <c r="J357" i="4"/>
  <c r="I357" i="4"/>
  <c r="L356" i="4"/>
  <c r="K356" i="4"/>
  <c r="J356" i="4"/>
  <c r="I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8" i="4"/>
  <c r="K338" i="4"/>
  <c r="J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K328" i="4"/>
  <c r="J328" i="4"/>
  <c r="I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3" i="4"/>
  <c r="K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3" i="4"/>
  <c r="K263" i="4"/>
  <c r="J263" i="4"/>
  <c r="I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K231" i="4" s="1"/>
  <c r="K230" i="4" s="1"/>
  <c r="J232" i="4"/>
  <c r="I232" i="4"/>
  <c r="L231" i="4"/>
  <c r="J231" i="4"/>
  <c r="I231" i="4"/>
  <c r="L230" i="4"/>
  <c r="J230" i="4"/>
  <c r="I230" i="4"/>
  <c r="L226" i="4"/>
  <c r="K226" i="4"/>
  <c r="K225" i="4" s="1"/>
  <c r="K224" i="4" s="1"/>
  <c r="J226" i="4"/>
  <c r="I226" i="4"/>
  <c r="L225" i="4"/>
  <c r="J225" i="4"/>
  <c r="I225" i="4"/>
  <c r="L224" i="4"/>
  <c r="J224" i="4"/>
  <c r="I224" i="4"/>
  <c r="L222" i="4"/>
  <c r="K222" i="4"/>
  <c r="K221" i="4" s="1"/>
  <c r="K220" i="4" s="1"/>
  <c r="J222" i="4"/>
  <c r="I222" i="4"/>
  <c r="L221" i="4"/>
  <c r="J221" i="4"/>
  <c r="I221" i="4"/>
  <c r="L220" i="4"/>
  <c r="J220" i="4"/>
  <c r="I220" i="4"/>
  <c r="L213" i="4"/>
  <c r="K213" i="4"/>
  <c r="K212" i="4" s="1"/>
  <c r="J213" i="4"/>
  <c r="I213" i="4"/>
  <c r="L212" i="4"/>
  <c r="J212" i="4"/>
  <c r="I212" i="4"/>
  <c r="L210" i="4"/>
  <c r="K210" i="4"/>
  <c r="K209" i="4" s="1"/>
  <c r="J210" i="4"/>
  <c r="I210" i="4"/>
  <c r="L209" i="4"/>
  <c r="J209" i="4"/>
  <c r="I209" i="4"/>
  <c r="L208" i="4"/>
  <c r="J208" i="4"/>
  <c r="I208" i="4"/>
  <c r="L203" i="4"/>
  <c r="K203" i="4"/>
  <c r="K202" i="4" s="1"/>
  <c r="K201" i="4" s="1"/>
  <c r="J203" i="4"/>
  <c r="I203" i="4"/>
  <c r="L202" i="4"/>
  <c r="J202" i="4"/>
  <c r="I202" i="4"/>
  <c r="L201" i="4"/>
  <c r="J201" i="4"/>
  <c r="I201" i="4"/>
  <c r="L199" i="4"/>
  <c r="K199" i="4"/>
  <c r="J199" i="4"/>
  <c r="I199" i="4"/>
  <c r="L198" i="4"/>
  <c r="K198" i="4"/>
  <c r="J198" i="4"/>
  <c r="I198" i="4"/>
  <c r="L194" i="4"/>
  <c r="K194" i="4"/>
  <c r="K193" i="4" s="1"/>
  <c r="J194" i="4"/>
  <c r="I194" i="4"/>
  <c r="L193" i="4"/>
  <c r="J193" i="4"/>
  <c r="I193" i="4"/>
  <c r="P188" i="4"/>
  <c r="O188" i="4"/>
  <c r="N188" i="4"/>
  <c r="M188" i="4"/>
  <c r="L188" i="4"/>
  <c r="K188" i="4"/>
  <c r="K187" i="4" s="1"/>
  <c r="J188" i="4"/>
  <c r="I188" i="4"/>
  <c r="L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K178" i="4" s="1"/>
  <c r="J179" i="4"/>
  <c r="I179" i="4"/>
  <c r="L178" i="4"/>
  <c r="J178" i="4"/>
  <c r="I178" i="4"/>
  <c r="L177" i="4"/>
  <c r="J177" i="4"/>
  <c r="I177" i="4"/>
  <c r="L176" i="4"/>
  <c r="J176" i="4"/>
  <c r="I176" i="4"/>
  <c r="L172" i="4"/>
  <c r="K172" i="4"/>
  <c r="K171" i="4" s="1"/>
  <c r="J172" i="4"/>
  <c r="I172" i="4"/>
  <c r="I171" i="4" s="1"/>
  <c r="I165" i="4" s="1"/>
  <c r="I160" i="4" s="1"/>
  <c r="L171" i="4"/>
  <c r="J171" i="4"/>
  <c r="L167" i="4"/>
  <c r="K167" i="4"/>
  <c r="K166" i="4" s="1"/>
  <c r="K165" i="4" s="1"/>
  <c r="J167" i="4"/>
  <c r="I167" i="4"/>
  <c r="L166" i="4"/>
  <c r="J166" i="4"/>
  <c r="I166" i="4"/>
  <c r="L165" i="4"/>
  <c r="J165" i="4"/>
  <c r="L163" i="4"/>
  <c r="K163" i="4"/>
  <c r="K162" i="4" s="1"/>
  <c r="K161" i="4" s="1"/>
  <c r="K160" i="4" s="1"/>
  <c r="J163" i="4"/>
  <c r="I163" i="4"/>
  <c r="L162" i="4"/>
  <c r="J162" i="4"/>
  <c r="I162" i="4"/>
  <c r="L161" i="4"/>
  <c r="J161" i="4"/>
  <c r="I161" i="4"/>
  <c r="L160" i="4"/>
  <c r="J160" i="4"/>
  <c r="L158" i="4"/>
  <c r="K158" i="4"/>
  <c r="J158" i="4"/>
  <c r="I158" i="4"/>
  <c r="L157" i="4"/>
  <c r="K157" i="4"/>
  <c r="J157" i="4"/>
  <c r="I157" i="4"/>
  <c r="L153" i="4"/>
  <c r="K153" i="4"/>
  <c r="K152" i="4" s="1"/>
  <c r="K151" i="4" s="1"/>
  <c r="K150" i="4" s="1"/>
  <c r="J153" i="4"/>
  <c r="I153" i="4"/>
  <c r="L152" i="4"/>
  <c r="J152" i="4"/>
  <c r="I152" i="4"/>
  <c r="L151" i="4"/>
  <c r="J151" i="4"/>
  <c r="I151" i="4"/>
  <c r="I150" i="4" s="1"/>
  <c r="L150" i="4"/>
  <c r="J150" i="4"/>
  <c r="L147" i="4"/>
  <c r="K147" i="4"/>
  <c r="K146" i="4" s="1"/>
  <c r="K145" i="4" s="1"/>
  <c r="J147" i="4"/>
  <c r="I147" i="4"/>
  <c r="L146" i="4"/>
  <c r="J146" i="4"/>
  <c r="I146" i="4"/>
  <c r="I145" i="4" s="1"/>
  <c r="L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I138" i="4" s="1"/>
  <c r="I137" i="4" s="1"/>
  <c r="L138" i="4"/>
  <c r="K138" i="4"/>
  <c r="K137" i="4" s="1"/>
  <c r="J138" i="4"/>
  <c r="L137" i="4"/>
  <c r="J137" i="4"/>
  <c r="L134" i="4"/>
  <c r="K134" i="4"/>
  <c r="J134" i="4"/>
  <c r="I134" i="4"/>
  <c r="I133" i="4" s="1"/>
  <c r="I132" i="4" s="1"/>
  <c r="I131" i="4" s="1"/>
  <c r="L133" i="4"/>
  <c r="K133" i="4"/>
  <c r="K132" i="4" s="1"/>
  <c r="J133" i="4"/>
  <c r="L132" i="4"/>
  <c r="J132" i="4"/>
  <c r="L131" i="4"/>
  <c r="J131" i="4"/>
  <c r="L129" i="4"/>
  <c r="K129" i="4"/>
  <c r="J129" i="4"/>
  <c r="I129" i="4"/>
  <c r="I128" i="4" s="1"/>
  <c r="I127" i="4" s="1"/>
  <c r="L128" i="4"/>
  <c r="K128" i="4"/>
  <c r="K127" i="4" s="1"/>
  <c r="J128" i="4"/>
  <c r="L127" i="4"/>
  <c r="J127" i="4"/>
  <c r="L125" i="4"/>
  <c r="K125" i="4"/>
  <c r="J125" i="4"/>
  <c r="I125" i="4"/>
  <c r="L124" i="4"/>
  <c r="K124" i="4"/>
  <c r="K123" i="4" s="1"/>
  <c r="J124" i="4"/>
  <c r="I124" i="4"/>
  <c r="L123" i="4"/>
  <c r="J123" i="4"/>
  <c r="I123" i="4"/>
  <c r="L121" i="4"/>
  <c r="K121" i="4"/>
  <c r="J121" i="4"/>
  <c r="I121" i="4"/>
  <c r="L120" i="4"/>
  <c r="K120" i="4"/>
  <c r="K119" i="4" s="1"/>
  <c r="J120" i="4"/>
  <c r="I120" i="4"/>
  <c r="I119" i="4" s="1"/>
  <c r="L119" i="4"/>
  <c r="J119" i="4"/>
  <c r="L117" i="4"/>
  <c r="K117" i="4"/>
  <c r="K116" i="4" s="1"/>
  <c r="K115" i="4" s="1"/>
  <c r="J117" i="4"/>
  <c r="I117" i="4"/>
  <c r="L116" i="4"/>
  <c r="J116" i="4"/>
  <c r="I116" i="4"/>
  <c r="I115" i="4" s="1"/>
  <c r="L115" i="4"/>
  <c r="J115" i="4"/>
  <c r="L112" i="4"/>
  <c r="K112" i="4"/>
  <c r="J112" i="4"/>
  <c r="I112" i="4"/>
  <c r="L111" i="4"/>
  <c r="K111" i="4"/>
  <c r="K110" i="4" s="1"/>
  <c r="J111" i="4"/>
  <c r="I111" i="4"/>
  <c r="I110" i="4" s="1"/>
  <c r="L110" i="4"/>
  <c r="J110" i="4"/>
  <c r="L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L101" i="4"/>
  <c r="K101" i="4"/>
  <c r="K100" i="4" s="1"/>
  <c r="J101" i="4"/>
  <c r="I101" i="4"/>
  <c r="I100" i="4" s="1"/>
  <c r="L100" i="4"/>
  <c r="J100" i="4"/>
  <c r="L97" i="4"/>
  <c r="K97" i="4"/>
  <c r="J97" i="4"/>
  <c r="I97" i="4"/>
  <c r="L96" i="4"/>
  <c r="K96" i="4"/>
  <c r="J96" i="4"/>
  <c r="I96" i="4"/>
  <c r="I95" i="4" s="1"/>
  <c r="L95" i="4"/>
  <c r="K95" i="4"/>
  <c r="J95" i="4"/>
  <c r="L92" i="4"/>
  <c r="K92" i="4"/>
  <c r="K91" i="4" s="1"/>
  <c r="K90" i="4" s="1"/>
  <c r="K89" i="4" s="1"/>
  <c r="J92" i="4"/>
  <c r="I92" i="4"/>
  <c r="L91" i="4"/>
  <c r="J91" i="4"/>
  <c r="I91" i="4"/>
  <c r="I90" i="4" s="1"/>
  <c r="I89" i="4" s="1"/>
  <c r="L90" i="4"/>
  <c r="J90" i="4"/>
  <c r="L89" i="4"/>
  <c r="J89" i="4"/>
  <c r="L85" i="4"/>
  <c r="K85" i="4"/>
  <c r="K84" i="4" s="1"/>
  <c r="K83" i="4" s="1"/>
  <c r="K82" i="4" s="1"/>
  <c r="J85" i="4"/>
  <c r="I85" i="4"/>
  <c r="I84" i="4" s="1"/>
  <c r="I83" i="4" s="1"/>
  <c r="I82" i="4" s="1"/>
  <c r="L84" i="4"/>
  <c r="J84" i="4"/>
  <c r="L83" i="4"/>
  <c r="J83" i="4"/>
  <c r="L82" i="4"/>
  <c r="J82" i="4"/>
  <c r="L80" i="4"/>
  <c r="K80" i="4"/>
  <c r="J80" i="4"/>
  <c r="I80" i="4"/>
  <c r="L79" i="4"/>
  <c r="K79" i="4"/>
  <c r="K78" i="4" s="1"/>
  <c r="J79" i="4"/>
  <c r="I79" i="4"/>
  <c r="I78" i="4" s="1"/>
  <c r="L78" i="4"/>
  <c r="J78" i="4"/>
  <c r="L74" i="4"/>
  <c r="K74" i="4"/>
  <c r="K73" i="4" s="1"/>
  <c r="J74" i="4"/>
  <c r="I74" i="4"/>
  <c r="I73" i="4" s="1"/>
  <c r="L73" i="4"/>
  <c r="J73" i="4"/>
  <c r="L69" i="4"/>
  <c r="K69" i="4"/>
  <c r="K68" i="4" s="1"/>
  <c r="J69" i="4"/>
  <c r="I69" i="4"/>
  <c r="I68" i="4" s="1"/>
  <c r="L68" i="4"/>
  <c r="J68" i="4"/>
  <c r="L64" i="4"/>
  <c r="K64" i="4"/>
  <c r="K63" i="4" s="1"/>
  <c r="J64" i="4"/>
  <c r="I64" i="4"/>
  <c r="L63" i="4"/>
  <c r="J63" i="4"/>
  <c r="I63" i="4"/>
  <c r="L62" i="4"/>
  <c r="J62" i="4"/>
  <c r="L61" i="4"/>
  <c r="J61" i="4"/>
  <c r="L45" i="4"/>
  <c r="K45" i="4"/>
  <c r="K44" i="4" s="1"/>
  <c r="K43" i="4" s="1"/>
  <c r="K42" i="4" s="1"/>
  <c r="J45" i="4"/>
  <c r="I45" i="4"/>
  <c r="I44" i="4" s="1"/>
  <c r="I43" i="4" s="1"/>
  <c r="I42" i="4" s="1"/>
  <c r="L44" i="4"/>
  <c r="J44" i="4"/>
  <c r="L43" i="4"/>
  <c r="J43" i="4"/>
  <c r="L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K32" i="4" s="1"/>
  <c r="K31" i="4" s="1"/>
  <c r="J33" i="4"/>
  <c r="L32" i="4"/>
  <c r="J32" i="4"/>
  <c r="L31" i="4"/>
  <c r="J31" i="4"/>
  <c r="L30" i="4"/>
  <c r="L360" i="4" s="1"/>
  <c r="J30" i="4"/>
  <c r="J360" i="4" s="1"/>
  <c r="I62" i="4" l="1"/>
  <c r="I61" i="4" s="1"/>
  <c r="I30" i="4" s="1"/>
  <c r="I360" i="4" s="1"/>
  <c r="K109" i="4"/>
  <c r="K62" i="4"/>
  <c r="K61" i="4" s="1"/>
  <c r="K208" i="4"/>
  <c r="K30" i="4"/>
  <c r="K360" i="4" s="1"/>
  <c r="I109" i="4"/>
  <c r="K131" i="4"/>
  <c r="K177" i="4"/>
  <c r="K176" i="4" s="1"/>
  <c r="S39" i="3" l="1"/>
  <c r="R39" i="3"/>
  <c r="Q39" i="3"/>
  <c r="P39" i="3"/>
  <c r="O39" i="3"/>
  <c r="N39" i="3"/>
  <c r="M39" i="3"/>
  <c r="K39" i="3"/>
  <c r="J39" i="3"/>
  <c r="I39" i="3"/>
  <c r="H39" i="3"/>
  <c r="L39" i="3" s="1"/>
  <c r="G39" i="3"/>
  <c r="F39" i="3"/>
  <c r="E39" i="3"/>
  <c r="D39" i="3"/>
  <c r="C39" i="3"/>
  <c r="B39" i="3"/>
  <c r="R38" i="3"/>
  <c r="Q38" i="3"/>
  <c r="P38" i="3"/>
  <c r="O38" i="3"/>
  <c r="N38" i="3"/>
  <c r="M38" i="3"/>
  <c r="S38" i="3" s="1"/>
  <c r="K38" i="3"/>
  <c r="J38" i="3"/>
  <c r="I38" i="3"/>
  <c r="H38" i="3"/>
  <c r="L38" i="3" s="1"/>
  <c r="G38" i="3"/>
  <c r="F38" i="3"/>
  <c r="E38" i="3"/>
  <c r="D38" i="3"/>
  <c r="C38" i="3"/>
  <c r="B38" i="3"/>
  <c r="R37" i="3"/>
  <c r="Q37" i="3"/>
  <c r="P37" i="3"/>
  <c r="O37" i="3"/>
  <c r="S37" i="3" s="1"/>
  <c r="N37" i="3"/>
  <c r="M37" i="3"/>
  <c r="K37" i="3"/>
  <c r="J37" i="3"/>
  <c r="I37" i="3"/>
  <c r="H37" i="3"/>
  <c r="L37" i="3" s="1"/>
  <c r="G37" i="3"/>
  <c r="F37" i="3"/>
  <c r="E37" i="3"/>
  <c r="D37" i="3"/>
  <c r="C37" i="3"/>
  <c r="B37" i="3"/>
  <c r="R36" i="3"/>
  <c r="Q36" i="3"/>
  <c r="P36" i="3"/>
  <c r="O36" i="3"/>
  <c r="N36" i="3"/>
  <c r="M36" i="3"/>
  <c r="S36" i="3" s="1"/>
  <c r="K36" i="3"/>
  <c r="J36" i="3"/>
  <c r="I36" i="3"/>
  <c r="H36" i="3"/>
  <c r="L36" i="3" s="1"/>
  <c r="G36" i="3"/>
  <c r="F36" i="3"/>
  <c r="E36" i="3"/>
  <c r="D36" i="3"/>
  <c r="C36" i="3"/>
  <c r="B36" i="3"/>
  <c r="R35" i="3"/>
  <c r="Q35" i="3"/>
  <c r="P35" i="3"/>
  <c r="O35" i="3"/>
  <c r="S35" i="3" s="1"/>
  <c r="N35" i="3"/>
  <c r="M35" i="3"/>
  <c r="K35" i="3"/>
  <c r="J35" i="3"/>
  <c r="I35" i="3"/>
  <c r="H35" i="3"/>
  <c r="L35" i="3" s="1"/>
  <c r="G35" i="3"/>
  <c r="F35" i="3"/>
  <c r="E35" i="3"/>
  <c r="D35" i="3"/>
  <c r="C35" i="3"/>
  <c r="B35" i="3"/>
  <c r="R34" i="3"/>
  <c r="Q34" i="3"/>
  <c r="P34" i="3"/>
  <c r="O34" i="3"/>
  <c r="N34" i="3"/>
  <c r="M34" i="3"/>
  <c r="S34" i="3" s="1"/>
  <c r="K34" i="3"/>
  <c r="J34" i="3"/>
  <c r="I34" i="3"/>
  <c r="H34" i="3"/>
  <c r="L34" i="3" s="1"/>
  <c r="G34" i="3"/>
  <c r="F34" i="3"/>
  <c r="E34" i="3"/>
  <c r="D34" i="3"/>
  <c r="C34" i="3"/>
  <c r="B34" i="3"/>
  <c r="S33" i="3"/>
  <c r="L33" i="3"/>
  <c r="S32" i="3"/>
  <c r="L32" i="3"/>
  <c r="S31" i="3"/>
  <c r="L31" i="3"/>
  <c r="S30" i="3"/>
  <c r="L30" i="3"/>
  <c r="S29" i="3"/>
  <c r="L29" i="3"/>
  <c r="S28" i="3"/>
  <c r="L28" i="3"/>
  <c r="S27" i="3"/>
  <c r="L27" i="3"/>
  <c r="S26" i="3"/>
  <c r="L26" i="3"/>
  <c r="S25" i="3"/>
  <c r="L25" i="3"/>
  <c r="S24" i="3"/>
  <c r="L24" i="3"/>
  <c r="S23" i="3"/>
  <c r="L23" i="3"/>
  <c r="S22" i="3"/>
  <c r="L22" i="3"/>
  <c r="S21" i="3"/>
  <c r="L21" i="3"/>
  <c r="S20" i="3"/>
  <c r="L20" i="3"/>
  <c r="G27" i="2"/>
  <c r="F27" i="2"/>
  <c r="E27" i="2"/>
  <c r="D27" i="2"/>
  <c r="H23" i="2"/>
  <c r="H22" i="2"/>
  <c r="H27" i="2" s="1"/>
  <c r="I34" i="1" l="1"/>
  <c r="I33" i="1" s="1"/>
  <c r="I32" i="1" s="1"/>
  <c r="I31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J42" i="1"/>
  <c r="I44" i="1"/>
  <c r="I43" i="1" s="1"/>
  <c r="I42" i="1" s="1"/>
  <c r="J44" i="1"/>
  <c r="J43" i="1" s="1"/>
  <c r="I45" i="1"/>
  <c r="J45" i="1"/>
  <c r="K45" i="1"/>
  <c r="K44" i="1" s="1"/>
  <c r="K43" i="1" s="1"/>
  <c r="K42" i="1" s="1"/>
  <c r="L45" i="1"/>
  <c r="L44" i="1" s="1"/>
  <c r="L43" i="1" s="1"/>
  <c r="L42" i="1" s="1"/>
  <c r="I64" i="1"/>
  <c r="I63" i="1" s="1"/>
  <c r="I62" i="1" s="1"/>
  <c r="I61" i="1" s="1"/>
  <c r="J64" i="1"/>
  <c r="J63" i="1" s="1"/>
  <c r="J62" i="1" s="1"/>
  <c r="J61" i="1" s="1"/>
  <c r="K64" i="1"/>
  <c r="K63" i="1" s="1"/>
  <c r="L64" i="1"/>
  <c r="L63" i="1" s="1"/>
  <c r="I68" i="1"/>
  <c r="J68" i="1"/>
  <c r="I69" i="1"/>
  <c r="J69" i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4" i="1"/>
  <c r="I83" i="1" s="1"/>
  <c r="I82" i="1" s="1"/>
  <c r="J84" i="1"/>
  <c r="J83" i="1" s="1"/>
  <c r="J82" i="1" s="1"/>
  <c r="I85" i="1"/>
  <c r="J85" i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J100" i="1"/>
  <c r="I102" i="1"/>
  <c r="I101" i="1" s="1"/>
  <c r="I100" i="1" s="1"/>
  <c r="J102" i="1"/>
  <c r="J101" i="1" s="1"/>
  <c r="K102" i="1"/>
  <c r="K101" i="1" s="1"/>
  <c r="L102" i="1"/>
  <c r="L101" i="1" s="1"/>
  <c r="I105" i="1"/>
  <c r="J105" i="1"/>
  <c r="I106" i="1"/>
  <c r="J106" i="1"/>
  <c r="K106" i="1"/>
  <c r="K105" i="1" s="1"/>
  <c r="L106" i="1"/>
  <c r="L105" i="1" s="1"/>
  <c r="I112" i="1"/>
  <c r="I111" i="1" s="1"/>
  <c r="I110" i="1" s="1"/>
  <c r="J112" i="1"/>
  <c r="J111" i="1" s="1"/>
  <c r="J110" i="1" s="1"/>
  <c r="J109" i="1" s="1"/>
  <c r="K112" i="1"/>
  <c r="K111" i="1" s="1"/>
  <c r="K110" i="1" s="1"/>
  <c r="L112" i="1"/>
  <c r="L111" i="1" s="1"/>
  <c r="L110" i="1" s="1"/>
  <c r="J115" i="1"/>
  <c r="I117" i="1"/>
  <c r="I116" i="1" s="1"/>
  <c r="I115" i="1" s="1"/>
  <c r="J117" i="1"/>
  <c r="J116" i="1" s="1"/>
  <c r="K117" i="1"/>
  <c r="K116" i="1" s="1"/>
  <c r="K115" i="1" s="1"/>
  <c r="L117" i="1"/>
  <c r="L116" i="1" s="1"/>
  <c r="L115" i="1" s="1"/>
  <c r="J119" i="1"/>
  <c r="I121" i="1"/>
  <c r="I120" i="1" s="1"/>
  <c r="I119" i="1" s="1"/>
  <c r="J121" i="1"/>
  <c r="J120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3" i="1"/>
  <c r="I132" i="1" s="1"/>
  <c r="I131" i="1" s="1"/>
  <c r="J133" i="1"/>
  <c r="J132" i="1" s="1"/>
  <c r="I134" i="1"/>
  <c r="J134" i="1"/>
  <c r="K134" i="1"/>
  <c r="K133" i="1" s="1"/>
  <c r="K132" i="1" s="1"/>
  <c r="L134" i="1"/>
  <c r="L133" i="1" s="1"/>
  <c r="L132" i="1" s="1"/>
  <c r="I138" i="1"/>
  <c r="I137" i="1" s="1"/>
  <c r="J138" i="1"/>
  <c r="J137" i="1" s="1"/>
  <c r="J131" i="1" s="1"/>
  <c r="I139" i="1"/>
  <c r="J139" i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J145" i="1"/>
  <c r="I147" i="1"/>
  <c r="I146" i="1" s="1"/>
  <c r="I145" i="1" s="1"/>
  <c r="J147" i="1"/>
  <c r="J146" i="1" s="1"/>
  <c r="K147" i="1"/>
  <c r="K146" i="1" s="1"/>
  <c r="K145" i="1" s="1"/>
  <c r="L147" i="1"/>
  <c r="L146" i="1" s="1"/>
  <c r="L145" i="1" s="1"/>
  <c r="I152" i="1"/>
  <c r="J152" i="1"/>
  <c r="J151" i="1" s="1"/>
  <c r="J150" i="1" s="1"/>
  <c r="I153" i="1"/>
  <c r="J153" i="1"/>
  <c r="K153" i="1"/>
  <c r="K152" i="1" s="1"/>
  <c r="K151" i="1" s="1"/>
  <c r="K150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2" i="1"/>
  <c r="I161" i="1" s="1"/>
  <c r="J162" i="1"/>
  <c r="J161" i="1" s="1"/>
  <c r="I163" i="1"/>
  <c r="J163" i="1"/>
  <c r="K163" i="1"/>
  <c r="K162" i="1" s="1"/>
  <c r="K161" i="1" s="1"/>
  <c r="L163" i="1"/>
  <c r="L162" i="1" s="1"/>
  <c r="L161" i="1" s="1"/>
  <c r="I166" i="1"/>
  <c r="I165" i="1" s="1"/>
  <c r="J166" i="1"/>
  <c r="J165" i="1" s="1"/>
  <c r="J160" i="1" s="1"/>
  <c r="I167" i="1"/>
  <c r="J167" i="1"/>
  <c r="K167" i="1"/>
  <c r="K166" i="1" s="1"/>
  <c r="K165" i="1" s="1"/>
  <c r="L167" i="1"/>
  <c r="L166" i="1" s="1"/>
  <c r="L165" i="1" s="1"/>
  <c r="I172" i="1"/>
  <c r="I171" i="1" s="1"/>
  <c r="J172" i="1"/>
  <c r="J171" i="1" s="1"/>
  <c r="K172" i="1"/>
  <c r="K171" i="1" s="1"/>
  <c r="L172" i="1"/>
  <c r="L171" i="1" s="1"/>
  <c r="I180" i="1"/>
  <c r="I179" i="1" s="1"/>
  <c r="I178" i="1" s="1"/>
  <c r="I177" i="1" s="1"/>
  <c r="J180" i="1"/>
  <c r="J179" i="1" s="1"/>
  <c r="K180" i="1"/>
  <c r="K179" i="1" s="1"/>
  <c r="L180" i="1"/>
  <c r="L179" i="1" s="1"/>
  <c r="I182" i="1"/>
  <c r="J182" i="1"/>
  <c r="I183" i="1"/>
  <c r="J183" i="1"/>
  <c r="K183" i="1"/>
  <c r="K182" i="1" s="1"/>
  <c r="L183" i="1"/>
  <c r="L182" i="1" s="1"/>
  <c r="I188" i="1"/>
  <c r="I187" i="1" s="1"/>
  <c r="J188" i="1"/>
  <c r="J187" i="1" s="1"/>
  <c r="J178" i="1" s="1"/>
  <c r="J177" i="1" s="1"/>
  <c r="K188" i="1"/>
  <c r="K187" i="1" s="1"/>
  <c r="L188" i="1"/>
  <c r="L187" i="1" s="1"/>
  <c r="M188" i="1"/>
  <c r="N188" i="1"/>
  <c r="O188" i="1"/>
  <c r="P188" i="1"/>
  <c r="I193" i="1"/>
  <c r="J193" i="1"/>
  <c r="I194" i="1"/>
  <c r="J194" i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1" i="1"/>
  <c r="I203" i="1"/>
  <c r="I202" i="1" s="1"/>
  <c r="J203" i="1"/>
  <c r="J202" i="1" s="1"/>
  <c r="J201" i="1" s="1"/>
  <c r="K203" i="1"/>
  <c r="K202" i="1" s="1"/>
  <c r="K201" i="1" s="1"/>
  <c r="L203" i="1"/>
  <c r="L202" i="1" s="1"/>
  <c r="L201" i="1" s="1"/>
  <c r="J208" i="1"/>
  <c r="I210" i="1"/>
  <c r="I209" i="1" s="1"/>
  <c r="I208" i="1" s="1"/>
  <c r="J210" i="1"/>
  <c r="J209" i="1" s="1"/>
  <c r="K210" i="1"/>
  <c r="K209" i="1" s="1"/>
  <c r="L210" i="1"/>
  <c r="L209" i="1" s="1"/>
  <c r="I212" i="1"/>
  <c r="J212" i="1"/>
  <c r="I213" i="1"/>
  <c r="J213" i="1"/>
  <c r="K213" i="1"/>
  <c r="K212" i="1" s="1"/>
  <c r="L213" i="1"/>
  <c r="L212" i="1" s="1"/>
  <c r="I221" i="1"/>
  <c r="I220" i="1" s="1"/>
  <c r="J221" i="1"/>
  <c r="J220" i="1" s="1"/>
  <c r="I222" i="1"/>
  <c r="J222" i="1"/>
  <c r="K222" i="1"/>
  <c r="K221" i="1" s="1"/>
  <c r="K220" i="1" s="1"/>
  <c r="L222" i="1"/>
  <c r="L221" i="1" s="1"/>
  <c r="L220" i="1" s="1"/>
  <c r="I225" i="1"/>
  <c r="I224" i="1" s="1"/>
  <c r="J225" i="1"/>
  <c r="J224" i="1" s="1"/>
  <c r="I226" i="1"/>
  <c r="J226" i="1"/>
  <c r="K226" i="1"/>
  <c r="K225" i="1" s="1"/>
  <c r="K224" i="1" s="1"/>
  <c r="L226" i="1"/>
  <c r="L225" i="1" s="1"/>
  <c r="L224" i="1" s="1"/>
  <c r="I233" i="1"/>
  <c r="I232" i="1" s="1"/>
  <c r="I231" i="1" s="1"/>
  <c r="I230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1" i="1"/>
  <c r="J241" i="1"/>
  <c r="I242" i="1"/>
  <c r="J242" i="1"/>
  <c r="K242" i="1"/>
  <c r="K241" i="1" s="1"/>
  <c r="L242" i="1"/>
  <c r="L241" i="1" s="1"/>
  <c r="I246" i="1"/>
  <c r="I245" i="1" s="1"/>
  <c r="J246" i="1"/>
  <c r="J245" i="1" s="1"/>
  <c r="J231" i="1" s="1"/>
  <c r="J230" i="1" s="1"/>
  <c r="K246" i="1"/>
  <c r="K245" i="1" s="1"/>
  <c r="L246" i="1"/>
  <c r="L245" i="1" s="1"/>
  <c r="I249" i="1"/>
  <c r="J249" i="1"/>
  <c r="I250" i="1"/>
  <c r="J250" i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6" i="1"/>
  <c r="J256" i="1"/>
  <c r="I257" i="1"/>
  <c r="J257" i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I263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3" i="1"/>
  <c r="J273" i="1"/>
  <c r="I274" i="1"/>
  <c r="J274" i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J263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328" i="1" l="1"/>
  <c r="L296" i="1"/>
  <c r="L295" i="1" s="1"/>
  <c r="K328" i="1"/>
  <c r="K296" i="1"/>
  <c r="K295" i="1" s="1"/>
  <c r="J31" i="1"/>
  <c r="J30" i="1" s="1"/>
  <c r="J89" i="1"/>
  <c r="J328" i="1"/>
  <c r="J296" i="1"/>
  <c r="J295" i="1" s="1"/>
  <c r="J176" i="1" s="1"/>
  <c r="I109" i="1"/>
  <c r="I30" i="1" s="1"/>
  <c r="I328" i="1"/>
  <c r="I296" i="1"/>
  <c r="I295" i="1" s="1"/>
  <c r="I176" i="1" s="1"/>
  <c r="L160" i="1"/>
  <c r="I151" i="1"/>
  <c r="I150" i="1" s="1"/>
  <c r="I89" i="1"/>
  <c r="I160" i="1"/>
  <c r="L131" i="1"/>
  <c r="K131" i="1"/>
  <c r="L263" i="1"/>
  <c r="L231" i="1"/>
  <c r="L230" i="1" s="1"/>
  <c r="L208" i="1"/>
  <c r="L178" i="1"/>
  <c r="L109" i="1"/>
  <c r="L100" i="1"/>
  <c r="L89" i="1"/>
  <c r="L62" i="1"/>
  <c r="L61" i="1" s="1"/>
  <c r="L31" i="1"/>
  <c r="K160" i="1"/>
  <c r="K263" i="1"/>
  <c r="K231" i="1"/>
  <c r="K208" i="1"/>
  <c r="K178" i="1"/>
  <c r="K177" i="1" s="1"/>
  <c r="K109" i="1"/>
  <c r="K100" i="1"/>
  <c r="K89" i="1"/>
  <c r="K62" i="1"/>
  <c r="K61" i="1" s="1"/>
  <c r="K31" i="1"/>
  <c r="K30" i="1" s="1"/>
  <c r="I360" i="1" l="1"/>
  <c r="J360" i="1"/>
  <c r="K176" i="1"/>
  <c r="K360" i="1" s="1"/>
  <c r="L30" i="1"/>
  <c r="K230" i="1"/>
  <c r="L177" i="1"/>
  <c r="L176" i="1" s="1"/>
  <c r="L360" i="1" l="1"/>
</calcChain>
</file>

<file path=xl/sharedStrings.xml><?xml version="1.0" encoding="utf-8"?>
<sst xmlns="http://schemas.openxmlformats.org/spreadsheetml/2006/main" count="2366" uniqueCount="489">
  <si>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</si>
  <si>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</si>
  <si>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</si>
  <si>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</si>
  <si>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</si>
  <si>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</si>
  <si>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Priekulės vaikų lopšelis-darželis, 191787491, Lietuvininkų-11 Priekulės Klaipėdos rajonas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</si>
  <si>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</si>
  <si>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</si>
  <si>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</si>
  <si>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</si>
  <si>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</si>
  <si>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</si>
  <si>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</si>
  <si>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</si>
  <si>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</si>
  <si>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</si>
  <si>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</si>
  <si>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</si>
  <si>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</si>
  <si>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</si>
  <si>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191787491</t>
  </si>
  <si>
    <t>Programos</t>
  </si>
  <si>
    <t>1</t>
  </si>
  <si>
    <t>Finansavimo šaltinio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</si>
  <si>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</si>
  <si>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</si>
  <si>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</si>
  <si>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</si>
  <si>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</si>
  <si>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</si>
  <si>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</si>
  <si>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</si>
  <si>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</si>
  <si>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</si>
  <si>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</si>
  <si>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</si>
  <si>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</si>
  <si>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</si>
  <si>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</si>
  <si>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</si>
  <si>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</si>
  <si>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</si>
  <si>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</si>
  <si>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</si>
  <si>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</si>
  <si>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</si>
  <si>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</si>
  <si>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</si>
  <si>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</si>
  <si>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</si>
  <si>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</si>
  <si>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</si>
  <si>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</si>
  <si>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</si>
  <si>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</si>
  <si>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</si>
  <si>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</si>
  <si>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</si>
  <si>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</si>
  <si>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</si>
  <si>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</si>
  <si>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</si>
  <si>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</si>
  <si>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</si>
  <si>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</si>
  <si>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</si>
  <si>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</si>
  <si>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</si>
  <si>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</si>
  <si>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</si>
  <si>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</si>
  <si>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</si>
  <si>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</si>
  <si>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</si>
  <si>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</si>
  <si>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</si>
  <si>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</si>
  <si>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</si>
  <si>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</si>
  <si>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</si>
  <si>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</si>
  <si>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</si>
  <si>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</si>
  <si>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</si>
  <si>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</si>
  <si>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</si>
  <si>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</si>
  <si>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</si>
  <si>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</si>
  <si>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</si>
  <si>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</si>
  <si>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</si>
  <si>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</si>
  <si>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</si>
  <si>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</si>
  <si>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</si>
  <si>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</si>
  <si>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</si>
  <si>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</si>
  <si>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</si>
  <si>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</si>
  <si>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</si>
  <si>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</si>
  <si>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</si>
  <si>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</si>
  <si>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</si>
  <si>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</si>
  <si>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</si>
  <si>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</si>
  <si>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</si>
  <si>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</si>
  <si>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</si>
  <si>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</si>
  <si>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</si>
  <si>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</si>
  <si>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</si>
  <si>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</si>
  <si>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</si>
  <si>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</si>
  <si>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</si>
  <si>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</si>
  <si>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</si>
  <si>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</si>
  <si>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</si>
  <si>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</si>
  <si>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</si>
  <si>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</si>
  <si>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</si>
  <si>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</si>
  <si>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</si>
  <si>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</si>
  <si>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</si>
  <si>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</si>
  <si>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</si>
  <si>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</si>
  <si>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</si>
  <si>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</si>
  <si>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</si>
  <si>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</si>
  <si>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</si>
  <si>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</si>
  <si>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</si>
  <si>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</si>
  <si>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</si>
  <si>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</si>
  <si>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</si>
  <si>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</si>
  <si>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</si>
  <si>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</si>
  <si>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</si>
  <si>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</si>
  <si>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</si>
  <si>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</si>
  <si>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</si>
  <si>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</si>
  <si>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</si>
  <si>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</si>
  <si>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</si>
  <si>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</si>
  <si>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</si>
  <si>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</si>
  <si>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</si>
  <si>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</si>
  <si>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</si>
  <si>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</si>
  <si>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</si>
  <si>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</si>
  <si>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</si>
  <si>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</si>
  <si>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</si>
  <si>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</si>
  <si>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</si>
  <si>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</si>
  <si>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</si>
  <si>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</si>
  <si>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</si>
  <si>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</si>
  <si>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</si>
  <si>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</si>
  <si>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</si>
  <si>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</si>
  <si>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</si>
  <si>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</si>
  <si>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</si>
  <si>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</si>
  <si>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</si>
  <si>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</si>
  <si>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</si>
  <si>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</si>
  <si>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</si>
  <si>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</si>
  <si>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</si>
  <si>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</si>
  <si>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</si>
  <si>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</si>
  <si>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</si>
  <si>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</si>
  <si>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</si>
  <si>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</si>
  <si>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</si>
  <si>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</si>
  <si>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</si>
  <si>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</si>
  <si>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</si>
  <si>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</si>
  <si>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</si>
  <si>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</si>
  <si>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</si>
  <si>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</si>
  <si>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</si>
  <si>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</si>
  <si>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</si>
  <si>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</si>
  <si>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</si>
  <si>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</si>
  <si>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</si>
  <si>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</si>
  <si>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</si>
  <si>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</si>
  <si>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</si>
  <si>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</si>
  <si>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</si>
  <si>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</si>
  <si>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</si>
  <si>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</si>
  <si>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</si>
  <si>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</si>
  <si>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</si>
  <si>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Direktorės pavaduotoja ūkio reikalams</t>
  </si>
  <si>
    <t>Andželika Pocienė</t>
  </si>
  <si>
    <t xml:space="preserve">      (įstaigos vadovo ar jo įgalioto asmens pareigų  pavadinimas)</t>
  </si>
  <si>
    <t>(parašas)</t>
  </si>
  <si>
    <t>(vardas ir pavardė)</t>
  </si>
  <si>
    <t>Vyr. buhalterė</t>
  </si>
  <si>
    <t>Vilija Vasiulienė</t>
  </si>
  <si>
    <t xml:space="preserve">  (vyriausiasis buhalteris (buhalteris)/centralizuotos apskaitos įstaigos vadovas arba jo įgaliotas asmuo</t>
  </si>
  <si>
    <t>2021.07.    Nr.________________</t>
  </si>
  <si>
    <t>Visų programų bendra</t>
  </si>
  <si>
    <t xml:space="preserve">                             </t>
  </si>
  <si>
    <t>C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</si>
  <si>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</si>
  <si>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</si>
  <si>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</si>
  <si>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</si>
  <si>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</si>
  <si>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Priekulės vaikų lopšelis - darželis, 191787491</t>
  </si>
  <si>
    <t>(įstaigos pavadinimas, kodas)</t>
  </si>
  <si>
    <t>SAVIVALDYBĖS BIUDŽETINIŲ ĮSTAIGŲ  PAJAMŲ ĮMOKŲ ATASKAITA UŽ  2021 METŲ II KETVIRTĮ</t>
  </si>
  <si>
    <t xml:space="preserve">2021-07-  Nr. </t>
  </si>
  <si>
    <t>(data)</t>
  </si>
  <si>
    <t>Lietuvininkų g. 11, 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</si>
  <si>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</si>
  <si>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</si>
  <si>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</si>
  <si>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</si>
  <si>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</si>
  <si>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</si>
  <si>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</si>
  <si>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</si>
  <si>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</si>
  <si>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</si>
  <si>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</si>
  <si>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</si>
  <si>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</si>
  <si>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</si>
  <si>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</si>
  <si>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Forma Nr. B-2   metinė, ketvirtinė patvirtinta Klaipėdos rajono savivaldybės administracijos direktoriaus  2020 m.  balandžio  1 d. įsakymu Nr AV-724</t>
  </si>
  <si>
    <t>PRIEKULĖS VAIKŲ LOPŠELIS-DARŽELIS</t>
  </si>
  <si>
    <t>(Įstaigos pavadinimas, kodas)</t>
  </si>
  <si>
    <t>IKIMOKYKLINIŲ, VISŲ TIPŲ BENDROJO UGDYMO MOKYKLŲ, KITŲ ŠVIETIMO ĮSTAIGŲ TINKLO, KONTINGENTO, ETATŲ  IR IŠLAIDŲ DARBO UŽMOKESČIUI  PLANO ĮVYKDYMO ATASKAITA 2021  M. birželio mėn.  30  D.</t>
  </si>
  <si>
    <t>2021-07-   Nr.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</si>
  <si>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</si>
  <si>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</si>
  <si>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</si>
  <si>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</si>
  <si>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</si>
  <si>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</si>
  <si>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</si>
  <si>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</si>
  <si>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</si>
  <si>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</si>
  <si>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 xml:space="preserve">Programa:  </t>
  </si>
  <si>
    <t>ŽINIŲ VISUOMENĖS PLĖTROS PROGRAMA</t>
  </si>
  <si>
    <t>Grupių (klasių) skaičius</t>
  </si>
  <si>
    <t>Ikimokyklinis ugdymas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</si>
  <si>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</si>
  <si>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</si>
  <si>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</si>
  <si>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</si>
  <si>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</si>
  <si>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</si>
  <si>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</si>
  <si>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</si>
  <si>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</si>
  <si>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</si>
  <si>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</si>
  <si>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</si>
  <si>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</si>
  <si>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</si>
  <si>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</si>
  <si>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</si>
  <si>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</si>
  <si>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</si>
  <si>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</si>
  <si>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</si>
  <si>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</si>
  <si>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</si>
  <si>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</si>
  <si>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</si>
  <si>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</si>
  <si>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</si>
  <si>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</si>
  <si>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</si>
  <si>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</si>
  <si>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</si>
  <si>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</si>
  <si>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</si>
  <si>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Vyriausiasis buhalteris</t>
  </si>
  <si>
    <t xml:space="preserve"> </t>
  </si>
  <si>
    <t>2021.07.   Nr.________________</t>
  </si>
  <si>
    <t>1.1.1.33. Ikimokyklinio ir priešmokyklinio ugdymo programų įgyvendinimas bei tinkamos ugdymo aplinkos užtikrinimas Priekulės lopšelyje-darželyje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</si>
  <si>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</si>
  <si>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</si>
  <si>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</si>
  <si>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2021.07.     Nr.________________</t>
  </si>
  <si>
    <t>S</t>
  </si>
  <si>
    <t>Pajamos už paslaugas ir nuomą</t>
  </si>
  <si>
    <t>ML</t>
  </si>
  <si>
    <t>Mokymo lėšos</t>
  </si>
  <si>
    <t xml:space="preserve">P A T V I R T I N T A </t>
  </si>
  <si>
    <t>Klaipėdos rajono savivaldybės</t>
  </si>
  <si>
    <t>administracijos direktoriaus</t>
  </si>
  <si>
    <t>Priekulės vaikų lopšelis-darželis</t>
  </si>
  <si>
    <t>2018 m. vasario 6 d.</t>
  </si>
  <si>
    <t>(Įstaigos pavadinimas)</t>
  </si>
  <si>
    <t>įsakymu Nr.(5.1.1) AV - 306</t>
  </si>
  <si>
    <t>191787491, Lietuvininkų g. 11, Priekulė</t>
  </si>
  <si>
    <t>(Registracijos kodas ir buveinės adresas)</t>
  </si>
  <si>
    <r>
      <t>Metinė,</t>
    </r>
    <r>
      <rPr>
        <u/>
        <sz val="9"/>
        <rFont val="Arial"/>
        <family val="2"/>
        <charset val="186"/>
      </rPr>
      <t xml:space="preserve"> ketvirtinė</t>
    </r>
    <r>
      <rPr>
        <sz val="9"/>
        <rFont val="Arial"/>
        <family val="2"/>
        <charset val="186"/>
      </rPr>
      <t>, mėnesinė</t>
    </r>
  </si>
  <si>
    <t xml:space="preserve"> PAŽYMA APIE PAJAMAS UŽ PASLAUGAS IR NUOMĄ  2021 M. birželio  MĖN. 30 D. </t>
  </si>
  <si>
    <t>2021 07        Nr.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</si>
  <si>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</si>
  <si>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</si>
  <si>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</si>
  <si>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</si>
  <si>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</si>
  <si>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</si>
  <si>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</si>
  <si>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</si>
  <si>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</si>
  <si>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</si>
  <si>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</si>
  <si>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</si>
  <si>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</si>
  <si>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</si>
  <si>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</si>
  <si>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</si>
  <si>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</si>
  <si>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</si>
  <si>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</si>
  <si>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</si>
  <si>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</si>
  <si>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</si>
  <si>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</si>
  <si>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</si>
  <si>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</si>
  <si>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</si>
  <si>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Direktorė</t>
  </si>
  <si>
    <t>Vilija Rimkuvienė</t>
  </si>
  <si>
    <t>Vilijia Vasiulienė</t>
  </si>
  <si>
    <t xml:space="preserve">  </t>
  </si>
  <si>
    <t>Pažyma už paslaugas ir nuomą</t>
  </si>
  <si>
    <t>Klaipėdos raj.savivaldybės administracijos (Biudžeto ir ekonomikos skyriui)</t>
  </si>
  <si>
    <t>PAŽYMA DĖL GAUTINŲ, GAUTŲ IR GRĄŽINTINŲ FINANSAVIMO SUMŲ</t>
  </si>
  <si>
    <t>2021-07-     Nr.______</t>
  </si>
  <si>
    <t>Lietuvininkų-11 Priekulės Klaipėdos rajonas</t>
  </si>
  <si>
    <t>Ataskaitinis laikotarpis:</t>
  </si>
  <si>
    <t>2021-06-30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</si>
  <si>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</si>
  <si>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</si>
  <si>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</si>
  <si>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</si>
  <si>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</si>
  <si>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</si>
  <si>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</si>
  <si>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</si>
  <si>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09.01.01.01.</t>
  </si>
  <si>
    <t>Ilgalaikiam turtui įsigyti</t>
  </si>
  <si>
    <t>Atsargoms</t>
  </si>
  <si>
    <t>(Parašas) (Vardas ir pavardė)</t>
  </si>
  <si>
    <t>PAŽYMA DĖL SUKAUPTŲ FINANSAVIMO SUMŲ</t>
  </si>
  <si>
    <t>2021-07-    Nr.______</t>
  </si>
  <si>
    <t>Sukaupta finansavimo pajamų suma ataskaitinio laikotarpio pabaigoje:</t>
  </si>
  <si>
    <t>Atostogų rezervas, iš jų:</t>
  </si>
  <si>
    <t>socialinio draudimo įmokos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</si>
  <si>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</si>
  <si>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</si>
  <si>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</si>
  <si>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</si>
  <si>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</si>
  <si>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2021 m. birželio mėn. 30 d.</t>
  </si>
  <si>
    <t xml:space="preserve">     </t>
  </si>
  <si>
    <t xml:space="preserve">                          2021.07.   Nr.________________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</si>
  <si>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</si>
  <si>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</si>
  <si>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</si>
  <si>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</si>
  <si>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</si>
  <si>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</si>
  <si>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</si>
  <si>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</si>
  <si>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</si>
  <si>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</si>
  <si>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</si>
  <si>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</si>
  <si>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</si>
  <si>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</si>
  <si>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</si>
  <si>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</si>
  <si>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</si>
  <si>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</si>
  <si>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</si>
  <si>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</si>
  <si>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</si>
  <si>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</si>
  <si>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</si>
  <si>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</si>
  <si>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</si>
  <si>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</si>
  <si>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</si>
  <si>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</si>
  <si>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</si>
  <si>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</si>
  <si>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</si>
  <si>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</si>
  <si>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</si>
  <si>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</si>
  <si>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</si>
  <si>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</si>
  <si>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 A T V I R T I N T A</t>
  </si>
  <si>
    <t>2020 m. kovo  24    d.</t>
  </si>
  <si>
    <t>įsakymu Nr.(5.1.1.E) AV - 659</t>
  </si>
  <si>
    <t>PRIEKULĖS VAIKŲ LOPŠELIS - DARŽELIS</t>
  </si>
  <si>
    <t xml:space="preserve">PAŽYMA PRIE MOKĖTINŲ SUMŲ 2021 M.  birželio  MĖN. 30 D. ATASKAITOS 9 PRIEDO </t>
  </si>
  <si>
    <r>
      <t xml:space="preserve">  Metinė</t>
    </r>
    <r>
      <rPr>
        <u/>
        <sz val="8"/>
        <rFont val="Arial"/>
        <family val="2"/>
        <charset val="186"/>
      </rPr>
      <t>, ketvirtinė</t>
    </r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</si>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</sst>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3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0"/>
      <color rgb="FF00000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6.5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  <family val="2"/>
      <charset val="186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u/>
      <sz val="8"/>
      <name val="Arial"/>
      <family val="2"/>
      <charset val="186"/>
    </font>
    <font>
      <sz val="9"/>
      <color indexed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 applyFill="0" applyProtection="0"/>
    <xf numFmtId="0" fontId="23" fillId="0" borderId="0"/>
    <xf numFmtId="0" fontId="36" fillId="0" borderId="0"/>
    <xf numFmtId="0" fontId="38" fillId="0" borderId="0"/>
    <xf numFmtId="0" fontId="29" fillId="0" borderId="0"/>
    <xf numFmtId="0" fontId="36" fillId="0" borderId="0"/>
  </cellStyleXfs>
  <cellXfs count="618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4" fillId="0" borderId="0" xfId="1" applyFont="1"/>
    <xf numFmtId="0" fontId="25" fillId="0" borderId="0" xfId="1" applyFont="1"/>
    <xf numFmtId="0" fontId="23" fillId="0" borderId="0" xfId="1"/>
    <xf numFmtId="0" fontId="24" fillId="0" borderId="0" xfId="1" applyFont="1" applyAlignment="1">
      <alignment horizontal="left" wrapText="1"/>
    </xf>
    <xf numFmtId="0" fontId="24" fillId="0" borderId="0" xfId="1" applyFont="1" applyAlignment="1">
      <alignment wrapText="1"/>
    </xf>
    <xf numFmtId="0" fontId="26" fillId="0" borderId="0" xfId="1" applyFont="1"/>
    <xf numFmtId="0" fontId="26" fillId="0" borderId="0" xfId="1" applyFont="1" applyAlignment="1">
      <alignment horizontal="center"/>
    </xf>
    <xf numFmtId="0" fontId="27" fillId="0" borderId="0" xfId="1" applyFont="1"/>
    <xf numFmtId="0" fontId="28" fillId="0" borderId="0" xfId="1" applyFont="1"/>
    <xf numFmtId="0" fontId="30" fillId="0" borderId="0" xfId="1" applyFont="1" applyAlignment="1">
      <alignment wrapText="1"/>
    </xf>
    <xf numFmtId="0" fontId="30" fillId="0" borderId="0" xfId="1" applyFont="1"/>
    <xf numFmtId="14" fontId="28" fillId="0" borderId="0" xfId="1" applyNumberFormat="1" applyFont="1" applyAlignment="1">
      <alignment horizontal="center"/>
    </xf>
    <xf numFmtId="0" fontId="28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right"/>
    </xf>
    <xf numFmtId="0" fontId="31" fillId="0" borderId="0" xfId="1" applyFont="1"/>
    <xf numFmtId="0" fontId="29" fillId="0" borderId="23" xfId="1" applyFont="1" applyBorder="1" applyAlignment="1">
      <alignment wrapText="1"/>
    </xf>
    <xf numFmtId="0" fontId="29" fillId="0" borderId="16" xfId="1" applyFont="1" applyBorder="1" applyAlignment="1">
      <alignment wrapText="1"/>
    </xf>
    <xf numFmtId="0" fontId="29" fillId="0" borderId="24" xfId="1" applyFont="1" applyBorder="1" applyAlignment="1">
      <alignment wrapText="1"/>
    </xf>
    <xf numFmtId="0" fontId="32" fillId="0" borderId="26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2" fillId="0" borderId="26" xfId="1" applyFont="1" applyBorder="1" applyAlignment="1">
      <alignment horizontal="left" vertical="center"/>
    </xf>
    <xf numFmtId="2" fontId="33" fillId="0" borderId="26" xfId="1" applyNumberFormat="1" applyFont="1" applyBorder="1" applyAlignment="1">
      <alignment horizontal="center"/>
    </xf>
    <xf numFmtId="0" fontId="33" fillId="0" borderId="26" xfId="1" applyFont="1" applyBorder="1"/>
    <xf numFmtId="0" fontId="32" fillId="0" borderId="26" xfId="1" applyFont="1" applyBorder="1" applyAlignment="1">
      <alignment horizontal="left" vertical="top" wrapText="1"/>
    </xf>
    <xf numFmtId="2" fontId="25" fillId="0" borderId="26" xfId="1" applyNumberFormat="1" applyFont="1" applyBorder="1" applyAlignment="1">
      <alignment horizontal="center"/>
    </xf>
    <xf numFmtId="0" fontId="25" fillId="0" borderId="26" xfId="1" applyFont="1" applyBorder="1"/>
    <xf numFmtId="0" fontId="25" fillId="0" borderId="26" xfId="1" applyFont="1" applyBorder="1" applyAlignment="1">
      <alignment horizontal="center"/>
    </xf>
    <xf numFmtId="0" fontId="24" fillId="0" borderId="26" xfId="1" applyFont="1" applyBorder="1"/>
    <xf numFmtId="0" fontId="26" fillId="0" borderId="26" xfId="1" applyFont="1" applyBorder="1" applyAlignment="1">
      <alignment horizontal="right" vertical="center" wrapText="1"/>
    </xf>
    <xf numFmtId="2" fontId="25" fillId="0" borderId="21" xfId="1" applyNumberFormat="1" applyFont="1" applyBorder="1" applyAlignment="1">
      <alignment horizontal="center"/>
    </xf>
    <xf numFmtId="0" fontId="24" fillId="0" borderId="16" xfId="1" applyFont="1" applyBorder="1"/>
    <xf numFmtId="0" fontId="24" fillId="0" borderId="0" xfId="1" applyFont="1" applyAlignment="1">
      <alignment vertical="top" wrapText="1"/>
    </xf>
    <xf numFmtId="0" fontId="24" fillId="0" borderId="0" xfId="1" applyFont="1" applyAlignment="1">
      <alignment horizontal="center" vertical="top"/>
    </xf>
    <xf numFmtId="0" fontId="24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4" fillId="0" borderId="0" xfId="1" applyFont="1" applyAlignment="1">
      <alignment horizontal="center" vertical="top" wrapText="1"/>
    </xf>
    <xf numFmtId="0" fontId="28" fillId="0" borderId="0" xfId="1" applyFont="1" applyAlignment="1">
      <alignment horizontal="center" vertical="top"/>
    </xf>
    <xf numFmtId="0" fontId="34" fillId="0" borderId="0" xfId="1" applyFont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0" fontId="33" fillId="0" borderId="0" xfId="0" applyFont="1" applyProtection="1">
      <protection locked="0"/>
    </xf>
    <xf numFmtId="0" fontId="33" fillId="0" borderId="0" xfId="0" applyFont="1"/>
    <xf numFmtId="0" fontId="37" fillId="0" borderId="0" xfId="2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33" fillId="0" borderId="0" xfId="0" applyFont="1" applyAlignment="1">
      <alignment wrapText="1"/>
    </xf>
    <xf numFmtId="0" fontId="39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40" fillId="0" borderId="0" xfId="2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42" fillId="0" borderId="28" xfId="0" applyFont="1" applyBorder="1" applyProtection="1">
      <protection locked="0"/>
    </xf>
    <xf numFmtId="0" fontId="42" fillId="0" borderId="30" xfId="0" applyFont="1" applyBorder="1" applyProtection="1">
      <protection locked="0"/>
    </xf>
    <xf numFmtId="0" fontId="32" fillId="0" borderId="0" xfId="0" applyFont="1" applyProtection="1">
      <protection locked="0"/>
    </xf>
    <xf numFmtId="1" fontId="44" fillId="0" borderId="0" xfId="0" applyNumberFormat="1" applyFont="1" applyProtection="1">
      <protection locked="0"/>
    </xf>
    <xf numFmtId="0" fontId="39" fillId="0" borderId="30" xfId="5" applyFont="1" applyBorder="1" applyAlignment="1" applyProtection="1">
      <alignment horizontal="center" vertical="center" wrapText="1"/>
      <protection locked="0"/>
    </xf>
    <xf numFmtId="0" fontId="45" fillId="0" borderId="30" xfId="3" applyFont="1" applyBorder="1" applyAlignment="1" applyProtection="1">
      <alignment horizontal="center" vertical="top" wrapText="1"/>
      <protection locked="0"/>
    </xf>
    <xf numFmtId="0" fontId="45" fillId="0" borderId="28" xfId="5" applyFont="1" applyBorder="1" applyAlignment="1" applyProtection="1">
      <alignment horizontal="center" vertical="top" wrapText="1"/>
      <protection locked="0"/>
    </xf>
    <xf numFmtId="0" fontId="45" fillId="0" borderId="30" xfId="0" applyFont="1" applyBorder="1" applyAlignment="1" applyProtection="1">
      <alignment vertical="top"/>
      <protection locked="0"/>
    </xf>
    <xf numFmtId="0" fontId="32" fillId="0" borderId="31" xfId="0" applyFont="1" applyBorder="1" applyProtection="1">
      <protection locked="0"/>
    </xf>
    <xf numFmtId="164" fontId="43" fillId="0" borderId="0" xfId="4" applyNumberFormat="1" applyFont="1" applyAlignment="1" applyProtection="1">
      <alignment horizontal="center"/>
      <protection locked="0"/>
    </xf>
    <xf numFmtId="0" fontId="33" fillId="0" borderId="30" xfId="3" applyFont="1" applyBorder="1" applyAlignment="1" applyProtection="1">
      <alignment vertical="center" wrapText="1"/>
      <protection locked="0"/>
    </xf>
    <xf numFmtId="0" fontId="33" fillId="0" borderId="30" xfId="3" applyFont="1" applyBorder="1" applyProtection="1">
      <protection locked="0"/>
    </xf>
    <xf numFmtId="0" fontId="33" fillId="0" borderId="28" xfId="3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left"/>
      <protection locked="0"/>
    </xf>
    <xf numFmtId="0" fontId="33" fillId="0" borderId="30" xfId="3" applyFont="1" applyBorder="1" applyAlignment="1" applyProtection="1">
      <alignment horizontal="right"/>
      <protection locked="0"/>
    </xf>
    <xf numFmtId="0" fontId="33" fillId="0" borderId="28" xfId="3" applyFont="1" applyBorder="1" applyAlignment="1" applyProtection="1">
      <alignment horizontal="right"/>
      <protection locked="0"/>
    </xf>
    <xf numFmtId="0" fontId="24" fillId="0" borderId="3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right"/>
      <protection locked="0"/>
    </xf>
    <xf numFmtId="164" fontId="46" fillId="0" borderId="0" xfId="4" applyNumberFormat="1" applyFont="1" applyProtection="1">
      <protection locked="0"/>
    </xf>
    <xf numFmtId="164" fontId="46" fillId="0" borderId="0" xfId="4" applyNumberFormat="1" applyFont="1" applyAlignment="1" applyProtection="1">
      <alignment horizontal="left"/>
      <protection locked="0"/>
    </xf>
    <xf numFmtId="164" fontId="46" fillId="0" borderId="0" xfId="4" applyNumberFormat="1" applyFont="1" applyAlignment="1" applyProtection="1">
      <alignment horizontal="center"/>
      <protection locked="0"/>
    </xf>
    <xf numFmtId="1" fontId="44" fillId="0" borderId="30" xfId="0" applyNumberFormat="1" applyFont="1" applyBorder="1" applyAlignment="1" applyProtection="1">
      <alignment horizontal="center"/>
      <protection locked="0"/>
    </xf>
    <xf numFmtId="0" fontId="33" fillId="0" borderId="0" xfId="3" applyFont="1" applyAlignment="1" applyProtection="1">
      <alignment vertical="center" wrapText="1"/>
      <protection locked="0"/>
    </xf>
    <xf numFmtId="0" fontId="32" fillId="0" borderId="0" xfId="3" applyFont="1" applyAlignment="1" applyProtection="1">
      <alignment horizontal="center" vertical="center"/>
      <protection locked="0"/>
    </xf>
    <xf numFmtId="0" fontId="33" fillId="0" borderId="0" xfId="3" applyFont="1" applyProtection="1">
      <protection locked="0"/>
    </xf>
    <xf numFmtId="164" fontId="37" fillId="0" borderId="0" xfId="4" applyNumberFormat="1" applyFont="1" applyProtection="1"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30" xfId="0" applyFont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40" xfId="0" applyFont="1" applyBorder="1" applyAlignment="1" applyProtection="1">
      <alignment horizontal="center" vertical="center" wrapText="1"/>
      <protection locked="0"/>
    </xf>
    <xf numFmtId="0" fontId="32" fillId="0" borderId="49" xfId="0" applyFont="1" applyBorder="1" applyAlignment="1">
      <alignment horizontal="center" wrapText="1"/>
    </xf>
    <xf numFmtId="0" fontId="32" fillId="0" borderId="45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39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32" fillId="0" borderId="49" xfId="0" applyFont="1" applyBorder="1" applyAlignment="1">
      <alignment wrapText="1"/>
    </xf>
    <xf numFmtId="0" fontId="38" fillId="0" borderId="39" xfId="0" applyFont="1" applyBorder="1" applyAlignment="1">
      <alignment horizontal="right" wrapText="1"/>
    </xf>
    <xf numFmtId="0" fontId="38" fillId="0" borderId="30" xfId="0" applyFont="1" applyBorder="1" applyAlignment="1">
      <alignment horizontal="right" wrapText="1"/>
    </xf>
    <xf numFmtId="0" fontId="38" fillId="0" borderId="28" xfId="0" applyFont="1" applyBorder="1" applyAlignment="1">
      <alignment horizontal="right" wrapText="1"/>
    </xf>
    <xf numFmtId="0" fontId="38" fillId="0" borderId="40" xfId="0" applyFont="1" applyBorder="1" applyAlignment="1">
      <alignment horizontal="right" wrapText="1"/>
    </xf>
    <xf numFmtId="0" fontId="38" fillId="0" borderId="45" xfId="0" applyFont="1" applyBorder="1" applyAlignment="1">
      <alignment horizontal="right" wrapText="1"/>
    </xf>
    <xf numFmtId="4" fontId="38" fillId="5" borderId="50" xfId="0" applyNumberFormat="1" applyFont="1" applyFill="1" applyBorder="1" applyAlignment="1">
      <alignment horizontal="right" wrapText="1"/>
    </xf>
    <xf numFmtId="2" fontId="38" fillId="0" borderId="45" xfId="0" applyNumberFormat="1" applyFont="1" applyBorder="1" applyAlignment="1">
      <alignment horizontal="right" wrapText="1"/>
    </xf>
    <xf numFmtId="0" fontId="48" fillId="0" borderId="49" xfId="0" applyFont="1" applyBorder="1" applyAlignment="1">
      <alignment horizontal="left" wrapText="1"/>
    </xf>
    <xf numFmtId="0" fontId="38" fillId="0" borderId="49" xfId="0" applyFont="1" applyBorder="1" applyAlignment="1">
      <alignment horizontal="left" wrapText="1"/>
    </xf>
    <xf numFmtId="0" fontId="38" fillId="0" borderId="49" xfId="0" applyFont="1" applyBorder="1" applyAlignment="1" applyProtection="1">
      <alignment horizontal="left" wrapText="1"/>
      <protection locked="0"/>
    </xf>
    <xf numFmtId="0" fontId="38" fillId="0" borderId="45" xfId="0" applyFont="1" applyBorder="1" applyAlignment="1" applyProtection="1">
      <alignment horizontal="right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44" fillId="0" borderId="30" xfId="0" applyFont="1" applyBorder="1" applyAlignment="1" applyProtection="1">
      <alignment horizontal="right" wrapText="1"/>
      <protection locked="0"/>
    </xf>
    <xf numFmtId="0" fontId="38" fillId="0" borderId="28" xfId="0" applyFont="1" applyBorder="1" applyAlignment="1" applyProtection="1">
      <alignment horizontal="right" wrapText="1"/>
      <protection locked="0"/>
    </xf>
    <xf numFmtId="0" fontId="38" fillId="0" borderId="40" xfId="0" applyFont="1" applyBorder="1" applyAlignment="1" applyProtection="1">
      <alignment horizontal="right" wrapText="1"/>
      <protection locked="0"/>
    </xf>
    <xf numFmtId="0" fontId="49" fillId="0" borderId="49" xfId="0" applyFont="1" applyBorder="1" applyAlignment="1" applyProtection="1">
      <alignment horizontal="left" wrapText="1"/>
      <protection locked="0"/>
    </xf>
    <xf numFmtId="0" fontId="50" fillId="0" borderId="49" xfId="0" applyFont="1" applyBorder="1" applyAlignment="1" applyProtection="1">
      <alignment horizontal="left" wrapText="1"/>
      <protection locked="0"/>
    </xf>
    <xf numFmtId="0" fontId="44" fillId="0" borderId="49" xfId="0" applyFont="1" applyBorder="1" applyAlignment="1" applyProtection="1">
      <alignment horizontal="left" wrapText="1"/>
      <protection locked="0"/>
    </xf>
    <xf numFmtId="2" fontId="38" fillId="0" borderId="28" xfId="0" applyNumberFormat="1" applyFont="1" applyBorder="1" applyAlignment="1" applyProtection="1">
      <alignment horizontal="right" wrapText="1"/>
      <protection locked="0"/>
    </xf>
    <xf numFmtId="0" fontId="51" fillId="0" borderId="51" xfId="0" applyFont="1" applyBorder="1" applyAlignment="1">
      <alignment horizontal="left" wrapText="1"/>
    </xf>
    <xf numFmtId="0" fontId="38" fillId="0" borderId="41" xfId="0" applyFont="1" applyBorder="1" applyAlignment="1" applyProtection="1">
      <alignment horizontal="right" wrapText="1"/>
      <protection locked="0"/>
    </xf>
    <xf numFmtId="0" fontId="38" fillId="0" borderId="42" xfId="0" applyFont="1" applyBorder="1" applyAlignment="1" applyProtection="1">
      <alignment horizontal="right" wrapText="1"/>
      <protection locked="0"/>
    </xf>
    <xf numFmtId="0" fontId="44" fillId="0" borderId="42" xfId="0" applyFont="1" applyBorder="1" applyAlignment="1" applyProtection="1">
      <alignment horizontal="right" wrapText="1"/>
      <protection locked="0"/>
    </xf>
    <xf numFmtId="0" fontId="38" fillId="0" borderId="52" xfId="0" applyFont="1" applyBorder="1" applyAlignment="1" applyProtection="1">
      <alignment horizontal="right" wrapText="1"/>
      <protection locked="0"/>
    </xf>
    <xf numFmtId="0" fontId="38" fillId="0" borderId="53" xfId="0" applyFont="1" applyBorder="1" applyAlignment="1" applyProtection="1">
      <alignment horizontal="right" wrapText="1"/>
      <protection locked="0"/>
    </xf>
    <xf numFmtId="4" fontId="38" fillId="5" borderId="43" xfId="0" applyNumberFormat="1" applyFont="1" applyFill="1" applyBorder="1" applyAlignment="1">
      <alignment horizontal="right" wrapText="1"/>
    </xf>
    <xf numFmtId="0" fontId="38" fillId="0" borderId="41" xfId="0" applyFont="1" applyBorder="1" applyAlignment="1">
      <alignment horizontal="right" wrapText="1"/>
    </xf>
    <xf numFmtId="2" fontId="38" fillId="0" borderId="52" xfId="0" applyNumberFormat="1" applyFont="1" applyBorder="1" applyAlignment="1" applyProtection="1">
      <alignment horizontal="right" wrapText="1"/>
      <protection locked="0"/>
    </xf>
    <xf numFmtId="0" fontId="52" fillId="5" borderId="54" xfId="0" applyFont="1" applyFill="1" applyBorder="1" applyAlignment="1">
      <alignment horizontal="left" wrapText="1"/>
    </xf>
    <xf numFmtId="0" fontId="52" fillId="5" borderId="55" xfId="0" applyFont="1" applyFill="1" applyBorder="1" applyAlignment="1">
      <alignment horizontal="right" wrapText="1"/>
    </xf>
    <xf numFmtId="0" fontId="52" fillId="5" borderId="56" xfId="0" applyFont="1" applyFill="1" applyBorder="1" applyAlignment="1">
      <alignment horizontal="right" wrapText="1"/>
    </xf>
    <xf numFmtId="0" fontId="52" fillId="5" borderId="57" xfId="0" applyFont="1" applyFill="1" applyBorder="1" applyAlignment="1">
      <alignment horizontal="right" wrapText="1"/>
    </xf>
    <xf numFmtId="4" fontId="38" fillId="5" borderId="57" xfId="0" applyNumberFormat="1" applyFont="1" applyFill="1" applyBorder="1" applyAlignment="1">
      <alignment horizontal="right" wrapText="1"/>
    </xf>
    <xf numFmtId="2" fontId="52" fillId="5" borderId="55" xfId="0" applyNumberFormat="1" applyFont="1" applyFill="1" applyBorder="1" applyAlignment="1">
      <alignment horizontal="right" wrapText="1"/>
    </xf>
    <xf numFmtId="0" fontId="53" fillId="5" borderId="58" xfId="0" applyFont="1" applyFill="1" applyBorder="1" applyAlignment="1">
      <alignment horizontal="left" wrapText="1"/>
    </xf>
    <xf numFmtId="0" fontId="52" fillId="5" borderId="59" xfId="0" applyFont="1" applyFill="1" applyBorder="1" applyAlignment="1">
      <alignment horizontal="right" wrapText="1"/>
    </xf>
    <xf numFmtId="0" fontId="52" fillId="5" borderId="60" xfId="0" applyFont="1" applyFill="1" applyBorder="1" applyAlignment="1">
      <alignment horizontal="right" wrapText="1"/>
    </xf>
    <xf numFmtId="0" fontId="52" fillId="5" borderId="61" xfId="0" applyFont="1" applyFill="1" applyBorder="1" applyAlignment="1">
      <alignment horizontal="right" wrapText="1"/>
    </xf>
    <xf numFmtId="4" fontId="38" fillId="5" borderId="61" xfId="0" applyNumberFormat="1" applyFont="1" applyFill="1" applyBorder="1" applyAlignment="1">
      <alignment horizontal="right" wrapText="1"/>
    </xf>
    <xf numFmtId="2" fontId="52" fillId="5" borderId="59" xfId="0" applyNumberFormat="1" applyFont="1" applyFill="1" applyBorder="1" applyAlignment="1">
      <alignment horizontal="right" wrapText="1"/>
    </xf>
    <xf numFmtId="0" fontId="33" fillId="5" borderId="44" xfId="0" applyFont="1" applyFill="1" applyBorder="1"/>
    <xf numFmtId="0" fontId="33" fillId="5" borderId="46" xfId="0" applyFont="1" applyFill="1" applyBorder="1"/>
    <xf numFmtId="0" fontId="33" fillId="5" borderId="47" xfId="0" applyFont="1" applyFill="1" applyBorder="1"/>
    <xf numFmtId="0" fontId="33" fillId="5" borderId="48" xfId="0" applyFont="1" applyFill="1" applyBorder="1"/>
    <xf numFmtId="4" fontId="38" fillId="5" borderId="48" xfId="0" applyNumberFormat="1" applyFont="1" applyFill="1" applyBorder="1" applyAlignment="1">
      <alignment horizontal="right" wrapText="1"/>
    </xf>
    <xf numFmtId="0" fontId="49" fillId="5" borderId="49" xfId="0" applyFont="1" applyFill="1" applyBorder="1" applyAlignment="1" applyProtection="1">
      <alignment horizontal="left" wrapText="1"/>
      <protection locked="0"/>
    </xf>
    <xf numFmtId="0" fontId="33" fillId="5" borderId="45" xfId="0" applyFont="1" applyFill="1" applyBorder="1"/>
    <xf numFmtId="0" fontId="33" fillId="5" borderId="30" xfId="0" applyFont="1" applyFill="1" applyBorder="1"/>
    <xf numFmtId="0" fontId="33" fillId="5" borderId="50" xfId="0" applyFont="1" applyFill="1" applyBorder="1"/>
    <xf numFmtId="2" fontId="33" fillId="5" borderId="45" xfId="0" applyNumberFormat="1" applyFont="1" applyFill="1" applyBorder="1"/>
    <xf numFmtId="0" fontId="33" fillId="5" borderId="49" xfId="0" applyFont="1" applyFill="1" applyBorder="1"/>
    <xf numFmtId="0" fontId="49" fillId="5" borderId="58" xfId="0" applyFont="1" applyFill="1" applyBorder="1" applyAlignment="1" applyProtection="1">
      <alignment horizontal="left" wrapText="1"/>
      <protection locked="0"/>
    </xf>
    <xf numFmtId="0" fontId="33" fillId="5" borderId="59" xfId="0" applyFont="1" applyFill="1" applyBorder="1"/>
    <xf numFmtId="0" fontId="33" fillId="5" borderId="60" xfId="0" applyFont="1" applyFill="1" applyBorder="1"/>
    <xf numFmtId="0" fontId="33" fillId="5" borderId="61" xfId="0" applyFont="1" applyFill="1" applyBorder="1"/>
    <xf numFmtId="0" fontId="35" fillId="0" borderId="0" xfId="0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0" fontId="33" fillId="0" borderId="27" xfId="0" applyFont="1" applyBorder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55" fillId="0" borderId="30" xfId="3" applyFont="1" applyBorder="1" applyAlignment="1" applyProtection="1">
      <alignment horizontal="center" vertical="top" wrapText="1"/>
      <protection locked="0"/>
    </xf>
    <xf numFmtId="0" fontId="0" fillId="0" borderId="0" xfId="0"/>
    <xf numFmtId="0" fontId="56" fillId="0" borderId="0" xfId="0" applyFont="1"/>
    <xf numFmtId="0" fontId="5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right"/>
    </xf>
    <xf numFmtId="0" fontId="0" fillId="0" borderId="52" xfId="0" applyBorder="1"/>
    <xf numFmtId="0" fontId="0" fillId="0" borderId="62" xfId="0" applyBorder="1"/>
    <xf numFmtId="0" fontId="0" fillId="0" borderId="63" xfId="0" applyBorder="1"/>
    <xf numFmtId="0" fontId="56" fillId="0" borderId="52" xfId="0" applyFont="1" applyBorder="1"/>
    <xf numFmtId="0" fontId="56" fillId="0" borderId="42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56" fillId="0" borderId="66" xfId="0" applyFont="1" applyBorder="1" applyAlignment="1">
      <alignment horizontal="center"/>
    </xf>
    <xf numFmtId="0" fontId="56" fillId="0" borderId="31" xfId="0" applyFont="1" applyBorder="1"/>
    <xf numFmtId="0" fontId="0" fillId="0" borderId="64" xfId="0" applyBorder="1"/>
    <xf numFmtId="0" fontId="0" fillId="0" borderId="27" xfId="0" applyBorder="1"/>
    <xf numFmtId="0" fontId="0" fillId="0" borderId="65" xfId="0" applyBorder="1"/>
    <xf numFmtId="2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left"/>
    </xf>
    <xf numFmtId="0" fontId="62" fillId="0" borderId="0" xfId="0" applyFont="1" applyFill="1"/>
    <xf numFmtId="0" fontId="0" fillId="0" borderId="0" xfId="0" applyFill="1"/>
    <xf numFmtId="0" fontId="62" fillId="0" borderId="0" xfId="0" applyFont="1" applyFill="1" applyAlignment="1">
      <alignment horizontal="center" vertical="center" wrapText="1"/>
    </xf>
    <xf numFmtId="14" fontId="61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right" vertical="center"/>
    </xf>
    <xf numFmtId="49" fontId="62" fillId="0" borderId="26" xfId="0" applyNumberFormat="1" applyFont="1" applyFill="1" applyBorder="1" applyAlignment="1">
      <alignment horizontal="center" vertical="center"/>
    </xf>
    <xf numFmtId="2" fontId="62" fillId="0" borderId="26" xfId="0" applyNumberFormat="1" applyFont="1" applyFill="1" applyBorder="1" applyAlignment="1">
      <alignment horizontal="right" vertical="center"/>
    </xf>
    <xf numFmtId="0" fontId="66" fillId="0" borderId="26" xfId="0" applyFont="1" applyFill="1" applyBorder="1" applyAlignment="1">
      <alignment horizontal="right" vertical="center"/>
    </xf>
    <xf numFmtId="49" fontId="61" fillId="0" borderId="26" xfId="0" applyNumberFormat="1" applyFont="1" applyFill="1" applyBorder="1" applyAlignment="1">
      <alignment horizontal="center" vertical="center"/>
    </xf>
    <xf numFmtId="2" fontId="61" fillId="0" borderId="26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2" fillId="0" borderId="0" xfId="0" applyNumberFormat="1" applyFont="1" applyFill="1" applyAlignment="1">
      <alignment horizontal="center" vertical="center"/>
    </xf>
    <xf numFmtId="2" fontId="6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67" fillId="0" borderId="0" xfId="0" applyFont="1" applyFill="1" applyProtection="1"/>
    <xf numFmtId="0" fontId="17" fillId="0" borderId="0" xfId="0" applyFont="1" applyFill="1" applyAlignment="1" applyProtection="1">
      <alignment horizontal="left"/>
    </xf>
    <xf numFmtId="0" fontId="68" fillId="0" borderId="0" xfId="0" applyFont="1" applyFill="1" applyAlignment="1" applyProtection="1">
      <alignment horizontal="left"/>
    </xf>
    <xf numFmtId="0" fontId="68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>
      <alignment horizontal="center" vertical="center"/>
    </xf>
    <xf numFmtId="0" fontId="67" fillId="0" borderId="0" xfId="0" applyFont="1" applyFill="1" applyAlignment="1" applyProtection="1">
      <alignment vertical="center"/>
    </xf>
    <xf numFmtId="0" fontId="67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wrapText="1"/>
    </xf>
    <xf numFmtId="0" fontId="67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>
      <alignment horizontal="left"/>
    </xf>
    <xf numFmtId="0" fontId="69" fillId="0" borderId="0" xfId="0" applyFont="1" applyFill="1" applyAlignment="1" applyProtection="1">
      <alignment horizontal="right" vertical="center"/>
    </xf>
    <xf numFmtId="164" fontId="69" fillId="0" borderId="0" xfId="0" applyNumberFormat="1" applyFont="1" applyFill="1" applyAlignment="1" applyProtection="1">
      <alignment vertical="center"/>
    </xf>
    <xf numFmtId="164" fontId="67" fillId="0" borderId="0" xfId="0" applyNumberFormat="1" applyFont="1" applyFill="1" applyAlignment="1" applyProtection="1">
      <alignment horizontal="center"/>
    </xf>
    <xf numFmtId="164" fontId="67" fillId="0" borderId="0" xfId="0" applyNumberFormat="1" applyFont="1" applyFill="1" applyAlignment="1" applyProtection="1">
      <alignment horizontal="right" vertical="center"/>
    </xf>
    <xf numFmtId="0" fontId="69" fillId="0" borderId="1" xfId="0" applyFont="1" applyFill="1" applyBorder="1" applyProtection="1"/>
    <xf numFmtId="0" fontId="67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67" fillId="0" borderId="6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67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top"/>
    </xf>
    <xf numFmtId="0" fontId="67" fillId="0" borderId="1" xfId="0" applyFont="1" applyFill="1" applyBorder="1" applyAlignment="1" applyProtection="1">
      <alignment horizontal="center" vertical="top"/>
    </xf>
    <xf numFmtId="0" fontId="22" fillId="0" borderId="1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/>
    </xf>
    <xf numFmtId="2" fontId="22" fillId="0" borderId="1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vertical="center" wrapText="1"/>
    </xf>
    <xf numFmtId="0" fontId="22" fillId="0" borderId="0" xfId="0" applyFont="1" applyFill="1" applyProtection="1"/>
    <xf numFmtId="0" fontId="67" fillId="0" borderId="1" xfId="0" applyFont="1" applyFill="1" applyBorder="1" applyAlignment="1" applyProtection="1">
      <alignment vertical="center" wrapText="1"/>
    </xf>
    <xf numFmtId="2" fontId="67" fillId="0" borderId="1" xfId="0" applyNumberFormat="1" applyFont="1" applyFill="1" applyBorder="1" applyAlignment="1" applyProtection="1">
      <alignment horizontal="right" vertical="center"/>
    </xf>
    <xf numFmtId="2" fontId="22" fillId="7" borderId="1" xfId="0" applyNumberFormat="1" applyFont="1" applyFill="1" applyBorder="1" applyAlignment="1" applyProtection="1">
      <alignment horizontal="right" vertical="center"/>
    </xf>
    <xf numFmtId="0" fontId="67" fillId="0" borderId="1" xfId="0" applyFont="1" applyFill="1" applyBorder="1" applyAlignment="1" applyProtection="1">
      <alignment vertical="top" wrapText="1"/>
    </xf>
    <xf numFmtId="0" fontId="67" fillId="7" borderId="1" xfId="0" applyFont="1" applyFill="1" applyBorder="1" applyAlignment="1" applyProtection="1">
      <alignment vertical="center" wrapText="1"/>
    </xf>
    <xf numFmtId="1" fontId="22" fillId="0" borderId="1" xfId="0" applyNumberFormat="1" applyFont="1" applyFill="1" applyBorder="1" applyAlignment="1" applyProtection="1">
      <alignment horizontal="center" vertical="top"/>
    </xf>
    <xf numFmtId="1" fontId="67" fillId="0" borderId="1" xfId="0" applyNumberFormat="1" applyFont="1" applyFill="1" applyBorder="1" applyAlignment="1" applyProtection="1">
      <alignment horizontal="center" vertical="top" wrapText="1"/>
    </xf>
    <xf numFmtId="1" fontId="22" fillId="0" borderId="1" xfId="0" applyNumberFormat="1" applyFont="1" applyFill="1" applyBorder="1" applyAlignment="1" applyProtection="1">
      <alignment horizontal="center" vertical="top" wrapText="1"/>
    </xf>
    <xf numFmtId="0" fontId="22" fillId="0" borderId="1" xfId="0" applyFont="1" applyFill="1" applyBorder="1" applyAlignment="1" applyProtection="1">
      <alignment vertical="top" wrapText="1"/>
    </xf>
    <xf numFmtId="0" fontId="67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center" vertical="top" wrapText="1"/>
    </xf>
    <xf numFmtId="164" fontId="67" fillId="0" borderId="5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center" vertical="center" wrapText="1"/>
    </xf>
    <xf numFmtId="0" fontId="67" fillId="0" borderId="0" xfId="0" applyFont="1" applyFill="1" applyAlignment="1" applyProtection="1">
      <alignment vertical="top"/>
    </xf>
    <xf numFmtId="0" fontId="67" fillId="0" borderId="0" xfId="0" applyFont="1" applyFill="1" applyAlignment="1" applyProtection="1">
      <alignment horizontal="center" vertical="center" wrapText="1"/>
    </xf>
    <xf numFmtId="0" fontId="67" fillId="0" borderId="67" xfId="0" applyFont="1" applyFill="1" applyBorder="1" applyAlignment="1" applyProtection="1">
      <alignment horizontal="left" vertical="center"/>
    </xf>
    <xf numFmtId="0" fontId="67" fillId="0" borderId="67" xfId="0" applyFont="1" applyFill="1" applyBorder="1" applyAlignment="1" applyProtection="1">
      <alignment horizontal="left"/>
    </xf>
    <xf numFmtId="0" fontId="69" fillId="0" borderId="0" xfId="0" applyFont="1" applyFill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left" vertical="center"/>
    </xf>
    <xf numFmtId="0" fontId="68" fillId="0" borderId="0" xfId="0" applyFont="1" applyFill="1" applyAlignment="1" applyProtection="1">
      <alignment horizontal="right" vertical="center"/>
    </xf>
    <xf numFmtId="0" fontId="2" fillId="0" borderId="68" xfId="0" applyFont="1" applyFill="1" applyBorder="1" applyAlignment="1" applyProtection="1">
      <alignment horizontal="center" vertical="top"/>
    </xf>
    <xf numFmtId="0" fontId="2" fillId="0" borderId="68" xfId="0" applyFont="1" applyFill="1" applyBorder="1" applyAlignment="1" applyProtection="1">
      <alignment horizontal="right" vertical="center"/>
    </xf>
    <xf numFmtId="0" fontId="70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top"/>
    </xf>
    <xf numFmtId="0" fontId="70" fillId="0" borderId="0" xfId="0" applyFont="1" applyFill="1" applyProtection="1"/>
    <xf numFmtId="0" fontId="2" fillId="0" borderId="68" xfId="0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57" fillId="0" borderId="0" xfId="0" applyFont="1"/>
    <xf numFmtId="0" fontId="57" fillId="0" borderId="30" xfId="0" applyFont="1" applyBorder="1" applyAlignment="1">
      <alignment horizontal="center" wrapText="1"/>
    </xf>
    <xf numFmtId="0" fontId="57" fillId="0" borderId="30" xfId="0" applyFont="1" applyBorder="1" applyAlignment="1">
      <alignment horizontal="center"/>
    </xf>
    <xf numFmtId="0" fontId="57" fillId="0" borderId="30" xfId="0" applyFont="1" applyFill="1" applyBorder="1"/>
    <xf numFmtId="0" fontId="58" fillId="0" borderId="30" xfId="0" applyFont="1" applyBorder="1"/>
    <xf numFmtId="0" fontId="32" fillId="8" borderId="30" xfId="0" applyFont="1" applyFill="1" applyBorder="1"/>
    <xf numFmtId="0" fontId="32" fillId="0" borderId="30" xfId="0" applyFont="1" applyFill="1" applyBorder="1"/>
    <xf numFmtId="2" fontId="32" fillId="8" borderId="30" xfId="0" applyNumberFormat="1" applyFont="1" applyFill="1" applyBorder="1"/>
    <xf numFmtId="2" fontId="32" fillId="0" borderId="30" xfId="0" applyNumberFormat="1" applyFont="1" applyFill="1" applyBorder="1"/>
    <xf numFmtId="0" fontId="72" fillId="0" borderId="30" xfId="1" applyFont="1" applyBorder="1" applyAlignment="1">
      <alignment vertical="top" wrapText="1"/>
    </xf>
    <xf numFmtId="0" fontId="72" fillId="0" borderId="30" xfId="1" applyFont="1" applyBorder="1" applyAlignment="1">
      <alignment horizontal="left" vertical="top" wrapText="1"/>
    </xf>
    <xf numFmtId="0" fontId="57" fillId="0" borderId="30" xfId="0" applyFont="1" applyBorder="1"/>
    <xf numFmtId="0" fontId="58" fillId="0" borderId="30" xfId="0" applyFont="1" applyFill="1" applyBorder="1"/>
    <xf numFmtId="0" fontId="57" fillId="0" borderId="30" xfId="0" applyFont="1" applyBorder="1" applyAlignment="1">
      <alignment horizontal="right"/>
    </xf>
    <xf numFmtId="0" fontId="57" fillId="0" borderId="30" xfId="0" applyFont="1" applyBorder="1" applyAlignment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wrapText="1"/>
    </xf>
    <xf numFmtId="0" fontId="22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67" fillId="0" borderId="0" xfId="0" applyFont="1" applyFill="1" applyAlignment="1" applyProtection="1">
      <alignment wrapText="1"/>
    </xf>
    <xf numFmtId="0" fontId="67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67" fillId="0" borderId="0" xfId="0" applyFont="1" applyFill="1" applyProtection="1"/>
    <xf numFmtId="0" fontId="22" fillId="0" borderId="1" xfId="0" applyFont="1" applyFill="1" applyBorder="1" applyAlignment="1" applyProtection="1">
      <alignment horizontal="center" vertical="center" wrapText="1"/>
    </xf>
    <xf numFmtId="0" fontId="67" fillId="0" borderId="1" xfId="0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horizontal="center"/>
    </xf>
    <xf numFmtId="0" fontId="67" fillId="0" borderId="1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67" fillId="0" borderId="1" xfId="0" applyFont="1" applyFill="1" applyBorder="1" applyAlignment="1" applyProtection="1">
      <alignment horizontal="center"/>
    </xf>
    <xf numFmtId="0" fontId="67" fillId="0" borderId="1" xfId="0" applyFont="1" applyFill="1" applyBorder="1" applyAlignment="1" applyProtection="1">
      <alignment horizontal="center" wrapText="1"/>
    </xf>
    <xf numFmtId="0" fontId="67" fillId="0" borderId="1" xfId="0" applyFont="1" applyFill="1" applyBorder="1" applyAlignment="1" applyProtection="1">
      <alignment horizontal="center" vertical="center"/>
    </xf>
    <xf numFmtId="0" fontId="67" fillId="0" borderId="0" xfId="0" applyFont="1" applyFill="1" applyAlignment="1" applyProtection="1">
      <alignment horizontal="center" vertical="center"/>
    </xf>
    <xf numFmtId="0" fontId="6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67" fillId="0" borderId="5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wrapText="1"/>
    </xf>
    <xf numFmtId="0" fontId="67" fillId="0" borderId="0" xfId="0" applyFont="1" applyFill="1" applyAlignment="1" applyProtection="1">
      <alignment horizontal="center" wrapText="1"/>
    </xf>
    <xf numFmtId="0" fontId="57" fillId="0" borderId="0" xfId="0" applyFont="1" applyAlignment="1">
      <alignment horizontal="center"/>
    </xf>
    <xf numFmtId="0" fontId="57" fillId="0" borderId="62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27" xfId="0" applyFont="1" applyBorder="1" applyAlignment="1">
      <alignment horizontal="right"/>
    </xf>
    <xf numFmtId="0" fontId="57" fillId="0" borderId="42" xfId="0" applyFont="1" applyBorder="1" applyAlignment="1">
      <alignment horizontal="center" vertical="center" wrapText="1"/>
    </xf>
    <xf numFmtId="0" fontId="57" fillId="0" borderId="6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/>
    </xf>
    <xf numFmtId="0" fontId="57" fillId="0" borderId="30" xfId="0" applyFont="1" applyBorder="1" applyAlignment="1">
      <alignment horizontal="center" wrapText="1"/>
    </xf>
    <xf numFmtId="0" fontId="57" fillId="0" borderId="0" xfId="0" applyFont="1" applyAlignment="1">
      <alignment horizontal="right"/>
    </xf>
    <xf numFmtId="0" fontId="57" fillId="0" borderId="30" xfId="0" applyFont="1" applyBorder="1"/>
    <xf numFmtId="0" fontId="0" fillId="0" borderId="27" xfId="0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wrapText="1"/>
    </xf>
    <xf numFmtId="0" fontId="63" fillId="0" borderId="17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/>
    </xf>
    <xf numFmtId="0" fontId="61" fillId="6" borderId="19" xfId="0" applyFont="1" applyFill="1" applyBorder="1" applyAlignment="1">
      <alignment horizontal="center" vertical="center"/>
    </xf>
    <xf numFmtId="0" fontId="61" fillId="6" borderId="20" xfId="0" applyFont="1" applyFill="1" applyBorder="1" applyAlignment="1">
      <alignment horizontal="center" vertical="center"/>
    </xf>
    <xf numFmtId="0" fontId="61" fillId="6" borderId="21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center"/>
    </xf>
    <xf numFmtId="0" fontId="62" fillId="0" borderId="16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6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60" fillId="0" borderId="27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3" xfId="0" applyBorder="1"/>
    <xf numFmtId="0" fontId="56" fillId="0" borderId="64" xfId="0" applyFont="1" applyBorder="1" applyAlignment="1">
      <alignment horizontal="center"/>
    </xf>
    <xf numFmtId="0" fontId="56" fillId="0" borderId="65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0" fillId="0" borderId="32" xfId="0" applyBorder="1"/>
    <xf numFmtId="0" fontId="0" fillId="0" borderId="64" xfId="0" applyBorder="1" applyAlignment="1">
      <alignment horizontal="center"/>
    </xf>
    <xf numFmtId="0" fontId="0" fillId="0" borderId="65" xfId="0" applyBorder="1"/>
    <xf numFmtId="0" fontId="0" fillId="0" borderId="5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2" fontId="0" fillId="0" borderId="5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52" xfId="0" applyBorder="1" applyAlignment="1">
      <alignment wrapText="1"/>
    </xf>
    <xf numFmtId="0" fontId="0" fillId="0" borderId="62" xfId="0" applyBorder="1"/>
    <xf numFmtId="0" fontId="0" fillId="0" borderId="28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2" xfId="0" applyBorder="1" applyAlignment="1">
      <alignment horizontal="left" wrapText="1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5" xfId="0" applyBorder="1" applyAlignment="1">
      <alignment horizontal="left"/>
    </xf>
    <xf numFmtId="2" fontId="0" fillId="0" borderId="42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24" fillId="0" borderId="0" xfId="1" applyFont="1" applyAlignment="1">
      <alignment horizontal="center" vertical="top" wrapText="1"/>
    </xf>
    <xf numFmtId="0" fontId="23" fillId="0" borderId="0" xfId="1"/>
    <xf numFmtId="0" fontId="24" fillId="0" borderId="0" xfId="1" applyFont="1" applyAlignment="1">
      <alignment horizontal="center" vertical="top"/>
    </xf>
    <xf numFmtId="0" fontId="32" fillId="0" borderId="18" xfId="1" applyFont="1" applyBorder="1" applyAlignment="1">
      <alignment horizontal="center" vertical="center" wrapText="1"/>
    </xf>
    <xf numFmtId="0" fontId="29" fillId="0" borderId="25" xfId="1" applyFont="1" applyBorder="1"/>
    <xf numFmtId="0" fontId="28" fillId="0" borderId="16" xfId="1" applyFont="1" applyBorder="1" applyAlignment="1">
      <alignment horizontal="center"/>
    </xf>
    <xf numFmtId="0" fontId="29" fillId="0" borderId="16" xfId="1" applyFont="1" applyBorder="1"/>
    <xf numFmtId="0" fontId="24" fillId="0" borderId="16" xfId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9" fillId="0" borderId="17" xfId="1" applyFont="1" applyBorder="1"/>
    <xf numFmtId="0" fontId="30" fillId="0" borderId="0" xfId="1" applyFont="1" applyAlignment="1">
      <alignment horizontal="center" wrapText="1"/>
    </xf>
    <xf numFmtId="0" fontId="24" fillId="0" borderId="0" xfId="1" applyFont="1" applyAlignment="1">
      <alignment horizontal="center"/>
    </xf>
    <xf numFmtId="0" fontId="29" fillId="0" borderId="22" xfId="1" applyFont="1" applyBorder="1"/>
    <xf numFmtId="0" fontId="26" fillId="0" borderId="19" xfId="1" applyFont="1" applyBorder="1" applyAlignment="1">
      <alignment horizontal="center" vertical="center" wrapText="1"/>
    </xf>
    <xf numFmtId="0" fontId="29" fillId="0" borderId="20" xfId="1" applyFont="1" applyBorder="1"/>
    <xf numFmtId="0" fontId="29" fillId="0" borderId="21" xfId="1" applyFont="1" applyBorder="1"/>
    <xf numFmtId="0" fontId="26" fillId="0" borderId="0" xfId="1" applyFont="1" applyAlignment="1">
      <alignment horizontal="left"/>
    </xf>
    <xf numFmtId="0" fontId="24" fillId="0" borderId="0" xfId="1" applyFont="1" applyAlignment="1">
      <alignment horizontal="left" wrapText="1"/>
    </xf>
    <xf numFmtId="0" fontId="26" fillId="0" borderId="0" xfId="1" applyFont="1" applyAlignment="1">
      <alignment horizontal="center"/>
    </xf>
    <xf numFmtId="1" fontId="44" fillId="0" borderId="28" xfId="0" applyNumberFormat="1" applyFont="1" applyBorder="1" applyAlignment="1" applyProtection="1">
      <alignment horizontal="center"/>
      <protection locked="0"/>
    </xf>
    <xf numFmtId="1" fontId="44" fillId="0" borderId="29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center" wrapText="1"/>
      <protection locked="0"/>
    </xf>
    <xf numFmtId="0" fontId="26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14" fontId="33" fillId="0" borderId="0" xfId="0" applyNumberFormat="1" applyFont="1" applyAlignment="1" applyProtection="1">
      <alignment horizontal="center"/>
      <protection locked="0"/>
    </xf>
    <xf numFmtId="0" fontId="41" fillId="0" borderId="0" xfId="2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33" fillId="0" borderId="28" xfId="0" applyFont="1" applyBorder="1" applyAlignment="1" applyProtection="1">
      <alignment horizontal="center"/>
      <protection locked="0"/>
    </xf>
    <xf numFmtId="0" fontId="33" fillId="0" borderId="29" xfId="0" applyFont="1" applyBorder="1" applyAlignment="1" applyProtection="1">
      <alignment horizontal="center"/>
      <protection locked="0"/>
    </xf>
    <xf numFmtId="164" fontId="43" fillId="0" borderId="0" xfId="4" applyNumberFormat="1" applyFont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 vertical="center" wrapText="1"/>
      <protection locked="0"/>
    </xf>
    <xf numFmtId="0" fontId="32" fillId="0" borderId="38" xfId="0" applyFont="1" applyBorder="1" applyAlignment="1" applyProtection="1">
      <alignment horizontal="center" vertical="center" wrapText="1"/>
      <protection locked="0"/>
    </xf>
    <xf numFmtId="0" fontId="32" fillId="0" borderId="4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32" fillId="0" borderId="41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0" borderId="42" xfId="0" applyFont="1" applyBorder="1" applyAlignment="1" applyProtection="1">
      <alignment horizontal="center" vertical="center" wrapText="1"/>
      <protection locked="0"/>
    </xf>
    <xf numFmtId="0" fontId="32" fillId="0" borderId="47" xfId="0" applyFont="1" applyBorder="1" applyAlignment="1" applyProtection="1">
      <alignment horizontal="center" vertical="center" wrapText="1"/>
      <protection locked="0"/>
    </xf>
    <xf numFmtId="0" fontId="32" fillId="0" borderId="43" xfId="0" applyFont="1" applyBorder="1" applyAlignment="1" applyProtection="1">
      <alignment horizontal="center" vertical="center" wrapText="1"/>
      <protection locked="0"/>
    </xf>
    <xf numFmtId="0" fontId="32" fillId="0" borderId="48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wrapText="1"/>
      <protection locked="0"/>
    </xf>
    <xf numFmtId="0" fontId="35" fillId="0" borderId="62" xfId="0" applyFont="1" applyBorder="1" applyAlignment="1" applyProtection="1">
      <alignment horizontal="center"/>
      <protection locked="0"/>
    </xf>
    <xf numFmtId="0" fontId="45" fillId="0" borderId="42" xfId="0" applyFont="1" applyBorder="1" applyAlignment="1" applyProtection="1">
      <alignment horizontal="left" vertical="center" wrapText="1"/>
      <protection locked="0"/>
    </xf>
    <xf numFmtId="0" fontId="45" fillId="0" borderId="47" xfId="0" applyFont="1" applyBorder="1" applyAlignment="1" applyProtection="1">
      <alignment horizontal="left" vertical="center" wrapText="1"/>
      <protection locked="0"/>
    </xf>
  </cellXfs>
  <cellStyles count="6">
    <cellStyle name="Įprastas" xfId="0" builtinId="0"/>
    <cellStyle name="Įprastas 4" xfId="1" xr:uid="{140ABFFC-35BF-4DA7-955B-DA2B7CCB542C}"/>
    <cellStyle name="Normal_kontingento formos sav" xfId="3" xr:uid="{B1E5B405-C02C-41FC-810D-0BCE801F9735}"/>
    <cellStyle name="Normal_Sheet1" xfId="4" xr:uid="{4063AF39-F4BF-4265-9B93-FFFCBCBF2323}"/>
    <cellStyle name="Normal_TRECFORMantras2001333" xfId="2" xr:uid="{C44CCA3E-E5E1-47B6-B69D-42D90CA4206E}"/>
    <cellStyle name="Paprastas 2" xfId="5" xr:uid="{57511B6E-50A3-4949-8B1C-AB3B17A3037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6"/>
  <sheetViews>
    <sheetView showRuler="0" topLeftCell="A28" zoomScaleNormal="100" workbookViewId="0">
      <selection activeCell="S370" sqref="S370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.710937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23" t="s">
        <v>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25" t="s">
        <v>8</v>
      </c>
      <c r="H8" s="425"/>
      <c r="I8" s="425"/>
      <c r="J8" s="425"/>
      <c r="K8" s="425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26" t="s">
        <v>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7" t="s">
        <v>10</v>
      </c>
      <c r="H10" s="427"/>
      <c r="I10" s="427"/>
      <c r="J10" s="427"/>
      <c r="K10" s="42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8" t="s">
        <v>11</v>
      </c>
      <c r="H11" s="428"/>
      <c r="I11" s="428"/>
      <c r="J11" s="428"/>
      <c r="K11" s="4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26" t="s">
        <v>12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7" t="s">
        <v>237</v>
      </c>
      <c r="H15" s="427"/>
      <c r="I15" s="427"/>
      <c r="J15" s="427"/>
      <c r="K15" s="427"/>
    </row>
    <row r="16" spans="1:36" ht="11.25" customHeight="1">
      <c r="G16" s="429" t="s">
        <v>13</v>
      </c>
      <c r="H16" s="429"/>
      <c r="I16" s="429"/>
      <c r="J16" s="429"/>
      <c r="K16" s="429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5" t="s">
        <v>15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436" t="s">
        <v>19</v>
      </c>
      <c r="B22" s="436"/>
      <c r="C22" s="436"/>
      <c r="D22" s="436"/>
      <c r="E22" s="436"/>
      <c r="F22" s="436"/>
      <c r="G22" s="436"/>
      <c r="H22" s="436"/>
      <c r="I22" s="436"/>
      <c r="K22" s="19" t="s">
        <v>20</v>
      </c>
      <c r="L22" s="20" t="s">
        <v>21</v>
      </c>
      <c r="M22" s="134"/>
    </row>
    <row r="23" spans="1:17" ht="14.25" customHeight="1">
      <c r="A23" s="436" t="s">
        <v>238</v>
      </c>
      <c r="B23" s="436"/>
      <c r="C23" s="436"/>
      <c r="D23" s="436"/>
      <c r="E23" s="436"/>
      <c r="F23" s="436"/>
      <c r="G23" s="436"/>
      <c r="H23" s="436"/>
      <c r="I23" s="436"/>
      <c r="J23" s="129" t="s">
        <v>22</v>
      </c>
      <c r="K23" s="21" t="s">
        <v>23</v>
      </c>
      <c r="L23" s="16"/>
      <c r="M23" s="134"/>
    </row>
    <row r="24" spans="1:17" ht="12.75" customHeight="1">
      <c r="F24" s="1"/>
      <c r="G24" s="22" t="s">
        <v>24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439" t="s">
        <v>25</v>
      </c>
      <c r="H25" s="439"/>
      <c r="I25" s="142" t="s">
        <v>26</v>
      </c>
      <c r="J25" s="143" t="s">
        <v>27</v>
      </c>
      <c r="K25" s="144" t="s">
        <v>27</v>
      </c>
      <c r="L25" s="144" t="s">
        <v>27</v>
      </c>
      <c r="M25" s="134"/>
    </row>
    <row r="26" spans="1:17">
      <c r="A26" s="430"/>
      <c r="B26" s="430"/>
      <c r="C26" s="430"/>
      <c r="D26" s="430"/>
      <c r="E26" s="430"/>
      <c r="F26" s="430"/>
      <c r="G26" s="430"/>
      <c r="H26" s="430"/>
      <c r="I26" s="430"/>
      <c r="J26" s="26"/>
      <c r="K26" s="27"/>
      <c r="L26" s="28" t="s">
        <v>28</v>
      </c>
      <c r="M26" s="135"/>
    </row>
    <row r="27" spans="1:17" ht="24" customHeight="1">
      <c r="A27" s="443" t="s">
        <v>29</v>
      </c>
      <c r="B27" s="444"/>
      <c r="C27" s="444"/>
      <c r="D27" s="444"/>
      <c r="E27" s="444"/>
      <c r="F27" s="444"/>
      <c r="G27" s="447" t="s">
        <v>30</v>
      </c>
      <c r="H27" s="449" t="s">
        <v>31</v>
      </c>
      <c r="I27" s="451" t="s">
        <v>32</v>
      </c>
      <c r="J27" s="452"/>
      <c r="K27" s="453" t="s">
        <v>33</v>
      </c>
      <c r="L27" s="437" t="s">
        <v>34</v>
      </c>
      <c r="M27" s="135"/>
    </row>
    <row r="28" spans="1:17" ht="46.5" customHeight="1">
      <c r="A28" s="445"/>
      <c r="B28" s="446"/>
      <c r="C28" s="446"/>
      <c r="D28" s="446"/>
      <c r="E28" s="446"/>
      <c r="F28" s="446"/>
      <c r="G28" s="448"/>
      <c r="H28" s="450"/>
      <c r="I28" s="29" t="s">
        <v>35</v>
      </c>
      <c r="J28" s="30" t="s">
        <v>36</v>
      </c>
      <c r="K28" s="454"/>
      <c r="L28" s="438"/>
    </row>
    <row r="29" spans="1:17" ht="11.25" customHeight="1">
      <c r="A29" s="431" t="s">
        <v>23</v>
      </c>
      <c r="B29" s="432"/>
      <c r="C29" s="432"/>
      <c r="D29" s="432"/>
      <c r="E29" s="432"/>
      <c r="F29" s="433"/>
      <c r="G29" s="31">
        <v>2</v>
      </c>
      <c r="H29" s="32">
        <v>3</v>
      </c>
      <c r="I29" s="33" t="s">
        <v>37</v>
      </c>
      <c r="J29" s="34" t="s">
        <v>38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39</v>
      </c>
      <c r="H30" s="40">
        <v>1</v>
      </c>
      <c r="I30" s="41">
        <f>SUM(I31+I42+I61+I82+I89+I109+I131+I150+I160)</f>
        <v>1209600</v>
      </c>
      <c r="J30" s="41">
        <f>SUM(J31+J42+J61+J82+J89+J109+J131+J150+J160)</f>
        <v>668100</v>
      </c>
      <c r="K30" s="42">
        <f>SUM(K31+K42+K61+K82+K89+K109+K131+K150+K160)</f>
        <v>643004.98</v>
      </c>
      <c r="L30" s="41">
        <f>SUM(L31+L42+L61+L82+L89+L109+L131+L150+L160)</f>
        <v>643004.98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40</v>
      </c>
      <c r="H31" s="40">
        <v>2</v>
      </c>
      <c r="I31" s="41">
        <f>SUM(I32+I38)</f>
        <v>983700</v>
      </c>
      <c r="J31" s="41">
        <f>SUM(J32+J38)</f>
        <v>554800</v>
      </c>
      <c r="K31" s="49">
        <f>SUM(K32+K38)</f>
        <v>552539.12</v>
      </c>
      <c r="L31" s="50">
        <f>SUM(L32+L38)</f>
        <v>552539.12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41</v>
      </c>
      <c r="H32" s="40">
        <v>3</v>
      </c>
      <c r="I32" s="41">
        <f>SUM(I33)</f>
        <v>969200</v>
      </c>
      <c r="J32" s="41">
        <f>SUM(J33)</f>
        <v>546400</v>
      </c>
      <c r="K32" s="42">
        <f>SUM(K33)</f>
        <v>544139.12</v>
      </c>
      <c r="L32" s="41">
        <f>SUM(L33)</f>
        <v>544139.12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41</v>
      </c>
      <c r="H33" s="40">
        <v>4</v>
      </c>
      <c r="I33" s="41">
        <f>SUM(I34+I36)</f>
        <v>969200</v>
      </c>
      <c r="J33" s="41">
        <f t="shared" ref="J33:L34" si="0">SUM(J34)</f>
        <v>546400</v>
      </c>
      <c r="K33" s="41">
        <f t="shared" si="0"/>
        <v>544139.12</v>
      </c>
      <c r="L33" s="41">
        <f t="shared" si="0"/>
        <v>544139.12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42</v>
      </c>
      <c r="H34" s="40">
        <v>5</v>
      </c>
      <c r="I34" s="42">
        <f>SUM(I35)</f>
        <v>969200</v>
      </c>
      <c r="J34" s="42">
        <f t="shared" si="0"/>
        <v>546400</v>
      </c>
      <c r="K34" s="42">
        <f t="shared" si="0"/>
        <v>544139.12</v>
      </c>
      <c r="L34" s="42">
        <f t="shared" si="0"/>
        <v>544139.12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42</v>
      </c>
      <c r="H35" s="40">
        <v>6</v>
      </c>
      <c r="I35" s="56">
        <v>969200</v>
      </c>
      <c r="J35" s="57">
        <v>546400</v>
      </c>
      <c r="K35" s="57">
        <v>544139.12</v>
      </c>
      <c r="L35" s="57">
        <v>544139.12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43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43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44</v>
      </c>
      <c r="H38" s="40">
        <v>9</v>
      </c>
      <c r="I38" s="42">
        <f t="shared" ref="I38:L40" si="1">I39</f>
        <v>14500</v>
      </c>
      <c r="J38" s="41">
        <f t="shared" si="1"/>
        <v>8400</v>
      </c>
      <c r="K38" s="42">
        <f t="shared" si="1"/>
        <v>8400</v>
      </c>
      <c r="L38" s="41">
        <f t="shared" si="1"/>
        <v>8400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44</v>
      </c>
      <c r="H39" s="40">
        <v>10</v>
      </c>
      <c r="I39" s="42">
        <f t="shared" si="1"/>
        <v>14500</v>
      </c>
      <c r="J39" s="41">
        <f t="shared" si="1"/>
        <v>8400</v>
      </c>
      <c r="K39" s="41">
        <f t="shared" si="1"/>
        <v>8400</v>
      </c>
      <c r="L39" s="41">
        <f t="shared" si="1"/>
        <v>8400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44</v>
      </c>
      <c r="H40" s="40">
        <v>11</v>
      </c>
      <c r="I40" s="41">
        <f t="shared" si="1"/>
        <v>14500</v>
      </c>
      <c r="J40" s="41">
        <f t="shared" si="1"/>
        <v>8400</v>
      </c>
      <c r="K40" s="41">
        <f t="shared" si="1"/>
        <v>8400</v>
      </c>
      <c r="L40" s="41">
        <f t="shared" si="1"/>
        <v>8400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44</v>
      </c>
      <c r="H41" s="40">
        <v>12</v>
      </c>
      <c r="I41" s="58">
        <v>14500</v>
      </c>
      <c r="J41" s="57">
        <v>8400</v>
      </c>
      <c r="K41" s="57">
        <v>8400</v>
      </c>
      <c r="L41" s="57">
        <v>8400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45</v>
      </c>
      <c r="H42" s="40">
        <v>13</v>
      </c>
      <c r="I42" s="61">
        <f t="shared" ref="I42:L44" si="2">I43</f>
        <v>214900</v>
      </c>
      <c r="J42" s="62">
        <f t="shared" si="2"/>
        <v>107400</v>
      </c>
      <c r="K42" s="61">
        <f t="shared" si="2"/>
        <v>84565.859999999986</v>
      </c>
      <c r="L42" s="61">
        <f t="shared" si="2"/>
        <v>84565.859999999986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45</v>
      </c>
      <c r="H43" s="40">
        <v>14</v>
      </c>
      <c r="I43" s="41">
        <f t="shared" si="2"/>
        <v>214900</v>
      </c>
      <c r="J43" s="42">
        <f t="shared" si="2"/>
        <v>107400</v>
      </c>
      <c r="K43" s="41">
        <f t="shared" si="2"/>
        <v>84565.859999999986</v>
      </c>
      <c r="L43" s="42">
        <f t="shared" si="2"/>
        <v>84565.859999999986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45</v>
      </c>
      <c r="H44" s="40">
        <v>15</v>
      </c>
      <c r="I44" s="41">
        <f t="shared" si="2"/>
        <v>214900</v>
      </c>
      <c r="J44" s="42">
        <f t="shared" si="2"/>
        <v>107400</v>
      </c>
      <c r="K44" s="50">
        <f t="shared" si="2"/>
        <v>84565.859999999986</v>
      </c>
      <c r="L44" s="50">
        <f t="shared" si="2"/>
        <v>84565.859999999986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45</v>
      </c>
      <c r="H45" s="40">
        <v>16</v>
      </c>
      <c r="I45" s="68">
        <f>SUM(I46:I60)</f>
        <v>214900</v>
      </c>
      <c r="J45" s="68">
        <f>SUM(J46:J60)</f>
        <v>107400</v>
      </c>
      <c r="K45" s="69">
        <f>SUM(K46:K60)</f>
        <v>84565.859999999986</v>
      </c>
      <c r="L45" s="69">
        <f>SUM(L46:L60)</f>
        <v>84565.859999999986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46</v>
      </c>
      <c r="H46" s="40">
        <v>17</v>
      </c>
      <c r="I46" s="57">
        <v>90700</v>
      </c>
      <c r="J46" s="57">
        <v>38800</v>
      </c>
      <c r="K46" s="57">
        <v>30883.78</v>
      </c>
      <c r="L46" s="57">
        <v>30883.78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47</v>
      </c>
      <c r="H47" s="40">
        <v>18</v>
      </c>
      <c r="I47" s="57">
        <v>800</v>
      </c>
      <c r="J47" s="57">
        <v>400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48</v>
      </c>
      <c r="H48" s="40">
        <v>19</v>
      </c>
      <c r="I48" s="57">
        <v>2000</v>
      </c>
      <c r="J48" s="57">
        <v>1000</v>
      </c>
      <c r="K48" s="57">
        <v>960.99</v>
      </c>
      <c r="L48" s="57">
        <v>960.99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49</v>
      </c>
      <c r="H49" s="40">
        <v>20</v>
      </c>
      <c r="I49" s="57">
        <v>2100</v>
      </c>
      <c r="J49" s="57">
        <v>900</v>
      </c>
      <c r="K49" s="57">
        <v>305</v>
      </c>
      <c r="L49" s="57">
        <v>305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50</v>
      </c>
      <c r="H50" s="40">
        <v>21</v>
      </c>
      <c r="I50" s="57">
        <v>700</v>
      </c>
      <c r="J50" s="57">
        <v>400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51</v>
      </c>
      <c r="H51" s="40">
        <v>22</v>
      </c>
      <c r="I51" s="58">
        <v>900</v>
      </c>
      <c r="J51" s="57">
        <v>400</v>
      </c>
      <c r="K51" s="57">
        <v>192.34</v>
      </c>
      <c r="L51" s="57">
        <v>192.34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52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customHeight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53</v>
      </c>
      <c r="H53" s="40">
        <v>24</v>
      </c>
      <c r="I53" s="58">
        <v>34300</v>
      </c>
      <c r="J53" s="58">
        <v>17200</v>
      </c>
      <c r="K53" s="58">
        <v>17166.18</v>
      </c>
      <c r="L53" s="58">
        <v>17166.18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54</v>
      </c>
      <c r="H54" s="40">
        <v>25</v>
      </c>
      <c r="I54" s="58">
        <v>2900</v>
      </c>
      <c r="J54" s="57">
        <v>1600</v>
      </c>
      <c r="K54" s="57">
        <v>1224.31</v>
      </c>
      <c r="L54" s="57">
        <v>1224.31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55</v>
      </c>
      <c r="H55" s="40">
        <v>26</v>
      </c>
      <c r="I55" s="58">
        <v>3600</v>
      </c>
      <c r="J55" s="57">
        <v>1900</v>
      </c>
      <c r="K55" s="57">
        <v>510.52</v>
      </c>
      <c r="L55" s="57">
        <v>510.52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56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57</v>
      </c>
      <c r="H57" s="40">
        <v>28</v>
      </c>
      <c r="I57" s="58">
        <v>37200</v>
      </c>
      <c r="J57" s="57">
        <v>24200</v>
      </c>
      <c r="K57" s="57">
        <v>22267.73</v>
      </c>
      <c r="L57" s="57">
        <v>22267.73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58</v>
      </c>
      <c r="H58" s="40">
        <v>29</v>
      </c>
      <c r="I58" s="58">
        <v>3700</v>
      </c>
      <c r="J58" s="57">
        <v>1800</v>
      </c>
      <c r="K58" s="57">
        <v>1800</v>
      </c>
      <c r="L58" s="57">
        <v>1800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59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60</v>
      </c>
      <c r="H60" s="40">
        <v>31</v>
      </c>
      <c r="I60" s="58">
        <v>36000</v>
      </c>
      <c r="J60" s="57">
        <v>18800</v>
      </c>
      <c r="K60" s="57">
        <v>9255.01</v>
      </c>
      <c r="L60" s="57">
        <v>9255.01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61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62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63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63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64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65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66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67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67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64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65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66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68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69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70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71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72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73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73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73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73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74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75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75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75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76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77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78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79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80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80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80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81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82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83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83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83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84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85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86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87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87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87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88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89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89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89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90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91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92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92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92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93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94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95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95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95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95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96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96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96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96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97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97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97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97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98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99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98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100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101</v>
      </c>
      <c r="H131" s="40">
        <v>102</v>
      </c>
      <c r="I131" s="42">
        <f>SUM(I132+I137+I145)</f>
        <v>11000</v>
      </c>
      <c r="J131" s="81">
        <f>SUM(J132+J137+J145)</f>
        <v>5900</v>
      </c>
      <c r="K131" s="42">
        <f>SUM(K132+K137+K145)</f>
        <v>5900</v>
      </c>
      <c r="L131" s="41">
        <f>SUM(L132+L137+L145)</f>
        <v>5900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102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102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102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103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104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105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106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106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107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108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109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109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109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110</v>
      </c>
      <c r="H145" s="40">
        <v>116</v>
      </c>
      <c r="I145" s="42">
        <f t="shared" ref="I145:L146" si="14">I146</f>
        <v>11000</v>
      </c>
      <c r="J145" s="81">
        <f t="shared" si="14"/>
        <v>5900</v>
      </c>
      <c r="K145" s="42">
        <f t="shared" si="14"/>
        <v>5900</v>
      </c>
      <c r="L145" s="41">
        <f t="shared" si="14"/>
        <v>5900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110</v>
      </c>
      <c r="H146" s="40">
        <v>117</v>
      </c>
      <c r="I146" s="69">
        <f t="shared" si="14"/>
        <v>11000</v>
      </c>
      <c r="J146" s="94">
        <f t="shared" si="14"/>
        <v>5900</v>
      </c>
      <c r="K146" s="69">
        <f t="shared" si="14"/>
        <v>5900</v>
      </c>
      <c r="L146" s="68">
        <f t="shared" si="14"/>
        <v>5900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110</v>
      </c>
      <c r="H147" s="40">
        <v>118</v>
      </c>
      <c r="I147" s="42">
        <f>SUM(I148:I149)</f>
        <v>11000</v>
      </c>
      <c r="J147" s="81">
        <f>SUM(J148:J149)</f>
        <v>5900</v>
      </c>
      <c r="K147" s="42">
        <f>SUM(K148:K149)</f>
        <v>5900</v>
      </c>
      <c r="L147" s="41">
        <f>SUM(L148:L149)</f>
        <v>5900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111</v>
      </c>
      <c r="H148" s="40">
        <v>119</v>
      </c>
      <c r="I148" s="95">
        <v>11000</v>
      </c>
      <c r="J148" s="95">
        <v>5900</v>
      </c>
      <c r="K148" s="95">
        <v>5900</v>
      </c>
      <c r="L148" s="95">
        <v>5900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112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113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113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114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114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115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116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117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118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118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118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119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120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121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121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121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122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123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124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125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126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127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128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129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130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131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132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133</v>
      </c>
      <c r="H176" s="40">
        <v>147</v>
      </c>
      <c r="I176" s="41">
        <f>SUM(I177+I230+I295)</f>
        <v>10000</v>
      </c>
      <c r="J176" s="81">
        <f>SUM(J177+J230+J295)</f>
        <v>10000</v>
      </c>
      <c r="K176" s="42">
        <f>SUM(K177+K230+K295)</f>
        <v>10000</v>
      </c>
      <c r="L176" s="41">
        <f>SUM(L177+L230+L295)</f>
        <v>10000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134</v>
      </c>
      <c r="H177" s="40">
        <v>148</v>
      </c>
      <c r="I177" s="41">
        <f>SUM(I178+I201+I208+I220+I224)</f>
        <v>10000</v>
      </c>
      <c r="J177" s="61">
        <f>SUM(J178+J201+J208+J220+J224)</f>
        <v>10000</v>
      </c>
      <c r="K177" s="61">
        <f>SUM(K178+K201+K208+K220+K224)</f>
        <v>10000</v>
      </c>
      <c r="L177" s="61">
        <f>SUM(L178+L201+L208+L220+L224)</f>
        <v>10000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135</v>
      </c>
      <c r="H178" s="40">
        <v>149</v>
      </c>
      <c r="I178" s="61">
        <f>SUM(I179+I182+I187+I193+I198)</f>
        <v>10000</v>
      </c>
      <c r="J178" s="81">
        <f>SUM(J179+J182+J187+J193+J198)</f>
        <v>10000</v>
      </c>
      <c r="K178" s="42">
        <f>SUM(K179+K182+K187+K193+K198)</f>
        <v>10000</v>
      </c>
      <c r="L178" s="41">
        <f>SUM(L179+L182+L187+L193+L198)</f>
        <v>10000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136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137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137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138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138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139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140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141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142</v>
      </c>
      <c r="H187" s="40">
        <v>158</v>
      </c>
      <c r="I187" s="41">
        <f>I188</f>
        <v>10000</v>
      </c>
      <c r="J187" s="81">
        <f>J188</f>
        <v>10000</v>
      </c>
      <c r="K187" s="42">
        <f>K188</f>
        <v>10000</v>
      </c>
      <c r="L187" s="41">
        <f>L188</f>
        <v>10000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142</v>
      </c>
      <c r="H188" s="40">
        <v>159</v>
      </c>
      <c r="I188" s="41">
        <f t="shared" ref="I188:P188" si="18">SUM(I189:I192)</f>
        <v>10000</v>
      </c>
      <c r="J188" s="41">
        <f t="shared" si="18"/>
        <v>10000</v>
      </c>
      <c r="K188" s="41">
        <f t="shared" si="18"/>
        <v>10000</v>
      </c>
      <c r="L188" s="41">
        <f t="shared" si="18"/>
        <v>10000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143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144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145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146</v>
      </c>
      <c r="H192" s="40">
        <v>163</v>
      </c>
      <c r="I192" s="146">
        <v>10000</v>
      </c>
      <c r="J192" s="147">
        <v>10000</v>
      </c>
      <c r="K192" s="58">
        <v>10000</v>
      </c>
      <c r="L192" s="58">
        <v>10000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147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147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148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149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150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151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151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151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152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152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152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153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154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155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156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157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158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158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158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159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159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160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161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162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163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164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159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165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165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166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166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167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167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167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168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169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170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171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172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173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174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174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175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176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177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178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179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180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181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181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182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183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184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184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185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186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187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187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188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189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190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190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190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191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191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191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192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192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193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194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195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196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174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174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197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176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177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178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179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198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199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199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200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201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202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202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203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204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205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205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206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207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208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208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208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191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191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191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192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192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193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194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209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210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196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174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174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197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176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177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178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211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198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212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212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213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214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215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215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216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217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218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218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219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220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221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221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222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191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191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191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223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223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224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225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226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173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173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174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197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176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177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178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179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198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212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212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213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214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215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215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216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217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218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218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219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227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221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221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221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191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191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191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223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223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224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225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228</v>
      </c>
      <c r="H360" s="40">
        <v>330</v>
      </c>
      <c r="I360" s="90">
        <f>SUM(I30+I176)</f>
        <v>1219600</v>
      </c>
      <c r="J360" s="90">
        <f>SUM(J30+J176)</f>
        <v>678100</v>
      </c>
      <c r="K360" s="90">
        <f>SUM(K30+K176)</f>
        <v>653004.98</v>
      </c>
      <c r="L360" s="90">
        <f>SUM(L30+L176)</f>
        <v>653004.98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229</v>
      </c>
      <c r="H362" s="140"/>
      <c r="I362" s="121"/>
      <c r="J362" s="119"/>
      <c r="K362" s="120" t="s">
        <v>230</v>
      </c>
      <c r="L362" s="121"/>
    </row>
    <row r="363" spans="1:12" ht="18.75" customHeight="1">
      <c r="A363" s="122"/>
      <c r="B363" s="122"/>
      <c r="C363" s="122"/>
      <c r="D363" s="123" t="s">
        <v>231</v>
      </c>
      <c r="E363"/>
      <c r="F363"/>
      <c r="G363" s="140"/>
      <c r="H363" s="140"/>
      <c r="I363" s="128" t="s">
        <v>232</v>
      </c>
      <c r="K363" s="440" t="s">
        <v>233</v>
      </c>
      <c r="L363" s="440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234</v>
      </c>
      <c r="I365" s="124"/>
      <c r="K365" s="120" t="s">
        <v>235</v>
      </c>
      <c r="L365" s="125"/>
    </row>
    <row r="366" spans="1:12" ht="26.25" customHeight="1">
      <c r="D366" s="441" t="s">
        <v>236</v>
      </c>
      <c r="E366" s="442"/>
      <c r="F366" s="442"/>
      <c r="G366" s="442"/>
      <c r="H366" s="126"/>
      <c r="I366" s="127" t="s">
        <v>232</v>
      </c>
      <c r="K366" s="440" t="s">
        <v>233</v>
      </c>
      <c r="L366" s="440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D366:G366"/>
    <mergeCell ref="K366:L366"/>
    <mergeCell ref="A27:F28"/>
    <mergeCell ref="G27:G28"/>
    <mergeCell ref="H27:H28"/>
    <mergeCell ref="I27:J27"/>
    <mergeCell ref="K27:K28"/>
    <mergeCell ref="B13:L13"/>
    <mergeCell ref="G15:K15"/>
    <mergeCell ref="G16:K16"/>
    <mergeCell ref="A26:I26"/>
    <mergeCell ref="A29:F29"/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</mergeCells>
  <pageMargins left="1.3779527559055118" right="0.39370078740157483" top="0.74803149606299213" bottom="0.74803149606299213" header="0.31496062992125984" footer="0.31496062992125984"/>
  <pageSetup paperSize="9" scale="6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21FF-6997-4037-9BBD-9F79C7CA9282}">
  <sheetPr>
    <pageSetUpPr fitToPage="1"/>
  </sheetPr>
  <dimension ref="A1:R37"/>
  <sheetViews>
    <sheetView topLeftCell="A13" workbookViewId="0">
      <selection activeCell="N44" sqref="N44"/>
    </sheetView>
  </sheetViews>
  <sheetFormatPr defaultRowHeight="15"/>
  <cols>
    <col min="1" max="3" width="9.140625" style="307"/>
    <col min="4" max="4" width="19" style="307" customWidth="1"/>
    <col min="5" max="5" width="11.7109375" style="307" customWidth="1"/>
    <col min="6" max="6" width="4.28515625" style="307" customWidth="1"/>
    <col min="7" max="8" width="9.140625" style="307"/>
    <col min="9" max="9" width="6.5703125" style="307" customWidth="1"/>
    <col min="10" max="10" width="9.140625" style="307"/>
    <col min="11" max="11" width="5.28515625" style="307" customWidth="1"/>
    <col min="12" max="12" width="7.140625" style="307" customWidth="1"/>
    <col min="13" max="13" width="7.5703125" style="307" customWidth="1"/>
    <col min="14" max="14" width="17.85546875" style="307" customWidth="1"/>
    <col min="15" max="16384" width="9.140625" style="307"/>
  </cols>
  <sheetData>
    <row r="1" spans="1:14">
      <c r="A1" s="307" t="s">
        <v>372</v>
      </c>
      <c r="M1" s="307" t="s">
        <v>330</v>
      </c>
    </row>
    <row r="2" spans="1:14">
      <c r="M2" s="307" t="s">
        <v>331</v>
      </c>
    </row>
    <row r="3" spans="1:14">
      <c r="M3" s="307" t="s">
        <v>332</v>
      </c>
    </row>
    <row r="4" spans="1:14">
      <c r="B4" s="510" t="s">
        <v>333</v>
      </c>
      <c r="C4" s="510"/>
      <c r="D4" s="510"/>
      <c r="E4" s="510"/>
      <c r="M4" s="307" t="s">
        <v>334</v>
      </c>
    </row>
    <row r="5" spans="1:14">
      <c r="B5" s="475" t="s">
        <v>335</v>
      </c>
      <c r="C5" s="475"/>
      <c r="D5" s="475"/>
      <c r="E5" s="475"/>
      <c r="M5" s="307" t="s">
        <v>336</v>
      </c>
    </row>
    <row r="7" spans="1:14">
      <c r="B7" s="494" t="s">
        <v>337</v>
      </c>
      <c r="C7" s="493"/>
      <c r="D7" s="493"/>
      <c r="E7" s="493"/>
    </row>
    <row r="8" spans="1:14">
      <c r="B8" s="475" t="s">
        <v>338</v>
      </c>
      <c r="C8" s="475"/>
      <c r="D8" s="475"/>
      <c r="E8" s="475"/>
    </row>
    <row r="9" spans="1:14">
      <c r="A9" s="308"/>
      <c r="B9" s="479"/>
      <c r="C9" s="479"/>
      <c r="D9" s="479"/>
      <c r="E9" s="479"/>
      <c r="F9" s="308"/>
      <c r="G9" s="308"/>
      <c r="H9" s="308"/>
      <c r="I9" s="308"/>
      <c r="J9" s="308"/>
      <c r="K9" s="308"/>
      <c r="L9" s="308"/>
      <c r="M9" s="509" t="s">
        <v>339</v>
      </c>
      <c r="N9" s="509"/>
    </row>
    <row r="10" spans="1:14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4">
      <c r="A11" s="479" t="s">
        <v>340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308"/>
      <c r="N11" s="308"/>
    </row>
    <row r="12" spans="1:14">
      <c r="M12" s="511"/>
      <c r="N12" s="511"/>
    </row>
    <row r="13" spans="1:14">
      <c r="D13" s="494" t="s">
        <v>341</v>
      </c>
      <c r="E13" s="512"/>
    </row>
    <row r="14" spans="1:14">
      <c r="D14" s="310"/>
      <c r="E14" s="311"/>
    </row>
    <row r="15" spans="1:14" hidden="1">
      <c r="J15" s="312"/>
      <c r="N15" s="313" t="s">
        <v>342</v>
      </c>
    </row>
    <row r="16" spans="1:14">
      <c r="A16" s="314"/>
      <c r="B16" s="315"/>
      <c r="C16" s="315"/>
      <c r="D16" s="316"/>
      <c r="E16" s="513" t="s">
        <v>343</v>
      </c>
      <c r="F16" s="514"/>
      <c r="G16" s="515"/>
      <c r="H16" s="317" t="s">
        <v>344</v>
      </c>
      <c r="I16" s="316"/>
      <c r="J16" s="513" t="s">
        <v>345</v>
      </c>
      <c r="K16" s="515"/>
      <c r="L16" s="516"/>
      <c r="M16" s="517"/>
      <c r="N16" s="318" t="s">
        <v>346</v>
      </c>
    </row>
    <row r="17" spans="1:18">
      <c r="A17" s="319"/>
      <c r="B17" s="479" t="s">
        <v>347</v>
      </c>
      <c r="C17" s="479"/>
      <c r="D17" s="320"/>
      <c r="E17" s="518" t="s">
        <v>348</v>
      </c>
      <c r="F17" s="510"/>
      <c r="G17" s="519"/>
      <c r="H17" s="520" t="s">
        <v>349</v>
      </c>
      <c r="I17" s="521"/>
      <c r="J17" s="520" t="s">
        <v>350</v>
      </c>
      <c r="K17" s="521"/>
      <c r="L17" s="520" t="s">
        <v>351</v>
      </c>
      <c r="M17" s="522"/>
      <c r="N17" s="321" t="s">
        <v>352</v>
      </c>
      <c r="P17" s="308"/>
    </row>
    <row r="18" spans="1:18">
      <c r="A18" s="319"/>
      <c r="D18" s="320"/>
      <c r="E18" s="535" t="s">
        <v>353</v>
      </c>
      <c r="F18" s="513" t="s">
        <v>354</v>
      </c>
      <c r="G18" s="515"/>
      <c r="H18" s="520" t="s">
        <v>355</v>
      </c>
      <c r="I18" s="521"/>
      <c r="J18" s="322" t="s">
        <v>356</v>
      </c>
      <c r="K18" s="320"/>
      <c r="L18" s="520" t="s">
        <v>350</v>
      </c>
      <c r="M18" s="522"/>
      <c r="N18" s="321" t="s">
        <v>355</v>
      </c>
      <c r="Q18" s="308"/>
      <c r="R18" s="308"/>
    </row>
    <row r="19" spans="1:18">
      <c r="A19" s="323"/>
      <c r="B19" s="324"/>
      <c r="C19" s="324"/>
      <c r="D19" s="325"/>
      <c r="E19" s="536"/>
      <c r="F19" s="518" t="s">
        <v>357</v>
      </c>
      <c r="G19" s="519"/>
      <c r="H19" s="518" t="s">
        <v>358</v>
      </c>
      <c r="I19" s="519"/>
      <c r="J19" s="518" t="s">
        <v>358</v>
      </c>
      <c r="K19" s="519"/>
      <c r="L19" s="523"/>
      <c r="M19" s="524"/>
      <c r="N19" s="321" t="s">
        <v>358</v>
      </c>
    </row>
    <row r="20" spans="1:18">
      <c r="A20" s="525" t="s">
        <v>359</v>
      </c>
      <c r="B20" s="526"/>
      <c r="C20" s="526"/>
      <c r="D20" s="527"/>
      <c r="E20" s="531" t="s">
        <v>360</v>
      </c>
      <c r="F20" s="516" t="s">
        <v>360</v>
      </c>
      <c r="G20" s="533"/>
      <c r="H20" s="516" t="s">
        <v>360</v>
      </c>
      <c r="I20" s="533"/>
      <c r="J20" s="516" t="s">
        <v>360</v>
      </c>
      <c r="K20" s="533"/>
      <c r="L20" s="516" t="s">
        <v>360</v>
      </c>
      <c r="M20" s="533"/>
      <c r="N20" s="531"/>
    </row>
    <row r="21" spans="1:18">
      <c r="A21" s="528"/>
      <c r="B21" s="529"/>
      <c r="C21" s="529"/>
      <c r="D21" s="530"/>
      <c r="E21" s="532"/>
      <c r="F21" s="523"/>
      <c r="G21" s="534"/>
      <c r="H21" s="523"/>
      <c r="I21" s="534"/>
      <c r="J21" s="523"/>
      <c r="K21" s="534"/>
      <c r="L21" s="523"/>
      <c r="M21" s="534"/>
      <c r="N21" s="532"/>
    </row>
    <row r="22" spans="1:18" ht="29.25" customHeight="1">
      <c r="A22" s="537" t="s">
        <v>361</v>
      </c>
      <c r="B22" s="538"/>
      <c r="C22" s="538"/>
      <c r="D22" s="539"/>
      <c r="E22" s="326"/>
      <c r="F22" s="540"/>
      <c r="G22" s="541"/>
      <c r="H22" s="540"/>
      <c r="I22" s="541"/>
      <c r="J22" s="540"/>
      <c r="K22" s="541"/>
      <c r="L22" s="540"/>
      <c r="M22" s="541"/>
      <c r="N22" s="326"/>
    </row>
    <row r="23" spans="1:18" ht="27" customHeight="1">
      <c r="A23" s="537" t="s">
        <v>362</v>
      </c>
      <c r="B23" s="538"/>
      <c r="C23" s="538"/>
      <c r="D23" s="539"/>
      <c r="E23" s="327"/>
      <c r="F23" s="540"/>
      <c r="G23" s="541"/>
      <c r="H23" s="516"/>
      <c r="I23" s="533"/>
      <c r="J23" s="516"/>
      <c r="K23" s="533"/>
      <c r="L23" s="516"/>
      <c r="M23" s="533"/>
      <c r="N23" s="327"/>
    </row>
    <row r="24" spans="1:18" ht="29.25" customHeight="1">
      <c r="A24" s="542" t="s">
        <v>363</v>
      </c>
      <c r="B24" s="543"/>
      <c r="C24" s="543"/>
      <c r="D24" s="517"/>
      <c r="E24" s="326">
        <v>104600</v>
      </c>
      <c r="F24" s="540">
        <v>42800</v>
      </c>
      <c r="G24" s="541"/>
      <c r="H24" s="540">
        <v>40107.440000000002</v>
      </c>
      <c r="I24" s="541"/>
      <c r="J24" s="516">
        <v>28383.78</v>
      </c>
      <c r="K24" s="533"/>
      <c r="L24" s="516">
        <v>28383.78</v>
      </c>
      <c r="M24" s="533"/>
      <c r="N24" s="326">
        <f>(H24-J24)</f>
        <v>11723.660000000003</v>
      </c>
    </row>
    <row r="25" spans="1:18" ht="30" customHeight="1">
      <c r="A25" s="544" t="s">
        <v>364</v>
      </c>
      <c r="B25" s="545"/>
      <c r="C25" s="545"/>
      <c r="D25" s="546"/>
      <c r="E25" s="327"/>
      <c r="F25" s="547"/>
      <c r="G25" s="548"/>
      <c r="H25" s="549"/>
      <c r="I25" s="550"/>
      <c r="J25" s="549"/>
      <c r="K25" s="550"/>
      <c r="L25" s="549"/>
      <c r="M25" s="550"/>
      <c r="N25" s="327">
        <f>(H25-J25)</f>
        <v>0</v>
      </c>
    </row>
    <row r="26" spans="1:18" ht="26.25" customHeight="1">
      <c r="A26" s="544" t="s">
        <v>365</v>
      </c>
      <c r="B26" s="545"/>
      <c r="C26" s="545"/>
      <c r="D26" s="546"/>
      <c r="E26" s="327"/>
      <c r="F26" s="547"/>
      <c r="G26" s="548"/>
      <c r="H26" s="549"/>
      <c r="I26" s="550"/>
      <c r="J26" s="549"/>
      <c r="K26" s="550"/>
      <c r="L26" s="549"/>
      <c r="M26" s="550"/>
      <c r="N26" s="327">
        <f>(H26-J26)</f>
        <v>0</v>
      </c>
    </row>
    <row r="27" spans="1:18">
      <c r="A27" s="552" t="s">
        <v>366</v>
      </c>
      <c r="B27" s="553"/>
      <c r="C27" s="553"/>
      <c r="D27" s="554"/>
      <c r="E27" s="558">
        <f>(E22+E23+E24+E26)</f>
        <v>104600</v>
      </c>
      <c r="F27" s="540">
        <f>(F22+F23+F24+F26)</f>
        <v>42800</v>
      </c>
      <c r="G27" s="541"/>
      <c r="H27" s="540">
        <f>(H22+H23+H24+H26)</f>
        <v>40107.440000000002</v>
      </c>
      <c r="I27" s="541"/>
      <c r="J27" s="516">
        <f>(J22+J23+J24+J26)</f>
        <v>28383.78</v>
      </c>
      <c r="K27" s="533"/>
      <c r="L27" s="516">
        <f>(L22+L23+L24+L26)</f>
        <v>28383.78</v>
      </c>
      <c r="M27" s="533"/>
      <c r="N27" s="531" t="s">
        <v>360</v>
      </c>
    </row>
    <row r="28" spans="1:18">
      <c r="A28" s="555"/>
      <c r="B28" s="556"/>
      <c r="C28" s="556"/>
      <c r="D28" s="557"/>
      <c r="E28" s="560"/>
      <c r="F28" s="561"/>
      <c r="G28" s="562"/>
      <c r="H28" s="561"/>
      <c r="I28" s="562"/>
      <c r="J28" s="523"/>
      <c r="K28" s="534"/>
      <c r="L28" s="523"/>
      <c r="M28" s="534"/>
      <c r="N28" s="551"/>
    </row>
    <row r="29" spans="1:18">
      <c r="A29" s="552" t="s">
        <v>367</v>
      </c>
      <c r="B29" s="553"/>
      <c r="C29" s="553"/>
      <c r="D29" s="554"/>
      <c r="E29" s="531" t="s">
        <v>360</v>
      </c>
      <c r="F29" s="516" t="s">
        <v>360</v>
      </c>
      <c r="G29" s="533"/>
      <c r="H29" s="516" t="s">
        <v>360</v>
      </c>
      <c r="I29" s="533"/>
      <c r="J29" s="516" t="s">
        <v>360</v>
      </c>
      <c r="K29" s="533"/>
      <c r="L29" s="516" t="s">
        <v>360</v>
      </c>
      <c r="M29" s="533"/>
      <c r="N29" s="558">
        <f>(N22+N23+N24+N26)</f>
        <v>11723.660000000003</v>
      </c>
    </row>
    <row r="30" spans="1:18">
      <c r="A30" s="555"/>
      <c r="B30" s="556"/>
      <c r="C30" s="556"/>
      <c r="D30" s="557"/>
      <c r="E30" s="532"/>
      <c r="F30" s="523"/>
      <c r="G30" s="534"/>
      <c r="H30" s="523"/>
      <c r="I30" s="534"/>
      <c r="J30" s="523"/>
      <c r="K30" s="534"/>
      <c r="L30" s="523"/>
      <c r="M30" s="534"/>
      <c r="N30" s="559"/>
    </row>
    <row r="32" spans="1:18">
      <c r="A32" s="478" t="s">
        <v>368</v>
      </c>
      <c r="B32" s="477"/>
      <c r="C32" s="477"/>
      <c r="H32" s="493"/>
      <c r="I32" s="493"/>
      <c r="K32" s="494" t="s">
        <v>369</v>
      </c>
      <c r="L32" s="493"/>
      <c r="M32" s="493"/>
      <c r="N32" s="493"/>
    </row>
    <row r="33" spans="1:14">
      <c r="H33" s="476" t="s">
        <v>232</v>
      </c>
      <c r="I33" s="476"/>
      <c r="K33" s="476" t="s">
        <v>233</v>
      </c>
      <c r="L33" s="476"/>
      <c r="M33" s="476"/>
      <c r="N33" s="476"/>
    </row>
    <row r="34" spans="1:14" hidden="1">
      <c r="G34" s="312"/>
      <c r="H34" s="312"/>
      <c r="I34" s="312"/>
      <c r="J34" s="312"/>
      <c r="K34" s="312"/>
      <c r="L34" s="312"/>
      <c r="M34" s="312"/>
      <c r="N34" s="312"/>
    </row>
    <row r="35" spans="1:14">
      <c r="A35" s="477" t="s">
        <v>318</v>
      </c>
      <c r="B35" s="477"/>
      <c r="C35" s="477"/>
      <c r="D35" s="477"/>
      <c r="H35" s="493"/>
      <c r="I35" s="493"/>
      <c r="K35" s="494" t="s">
        <v>370</v>
      </c>
      <c r="L35" s="493"/>
      <c r="M35" s="493"/>
      <c r="N35" s="493"/>
    </row>
    <row r="36" spans="1:14">
      <c r="G36" s="307" t="s">
        <v>371</v>
      </c>
      <c r="H36" s="476" t="s">
        <v>232</v>
      </c>
      <c r="I36" s="476"/>
      <c r="K36" s="476" t="s">
        <v>233</v>
      </c>
      <c r="L36" s="476"/>
      <c r="M36" s="476"/>
      <c r="N36" s="476"/>
    </row>
    <row r="37" spans="1:14">
      <c r="H37" s="328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0.70866141732283472" right="0.70866141732283472" top="0" bottom="0" header="0" footer="0"/>
  <pageSetup paperSize="9" scale="97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A01A-A87D-49F2-BA45-B9BA4FC28FFC}">
  <sheetPr>
    <pageSetUpPr fitToPage="1"/>
  </sheetPr>
  <dimension ref="A1:Z1000"/>
  <sheetViews>
    <sheetView workbookViewId="0">
      <selection activeCell="S20" sqref="S20"/>
    </sheetView>
  </sheetViews>
  <sheetFormatPr defaultColWidth="17.28515625" defaultRowHeight="12.75"/>
  <cols>
    <col min="1" max="1" width="5.7109375" style="150" customWidth="1"/>
    <col min="2" max="2" width="13.42578125" style="150" customWidth="1"/>
    <col min="3" max="3" width="34" style="150" customWidth="1"/>
    <col min="4" max="4" width="14.5703125" style="150" customWidth="1"/>
    <col min="5" max="5" width="17" style="150" customWidth="1"/>
    <col min="6" max="6" width="14.140625" style="150" customWidth="1"/>
    <col min="7" max="7" width="15.140625" style="150" customWidth="1"/>
    <col min="8" max="8" width="19.42578125" style="150" customWidth="1"/>
    <col min="9" max="9" width="9.28515625" style="150" customWidth="1"/>
    <col min="10" max="10" width="9.85546875" style="150" customWidth="1"/>
    <col min="11" max="11" width="8" style="150" customWidth="1"/>
    <col min="12" max="12" width="7.85546875" style="150" customWidth="1"/>
    <col min="13" max="15" width="0" style="150" hidden="1" customWidth="1"/>
    <col min="16" max="18" width="9.140625" style="150" customWidth="1"/>
    <col min="19" max="26" width="8" style="150" customWidth="1"/>
    <col min="27" max="16384" width="17.28515625" style="150"/>
  </cols>
  <sheetData>
    <row r="1" spans="1:26" ht="12" customHeight="1">
      <c r="A1" s="148"/>
      <c r="B1" s="148"/>
      <c r="C1" s="149"/>
      <c r="D1" s="149"/>
      <c r="E1" s="149"/>
      <c r="F1" s="149"/>
      <c r="G1" s="148"/>
      <c r="H1" s="579" t="s">
        <v>239</v>
      </c>
      <c r="I1" s="564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2" customHeight="1">
      <c r="A2" s="148"/>
      <c r="B2" s="148" t="s">
        <v>240</v>
      </c>
      <c r="C2" s="149"/>
      <c r="D2" s="151"/>
      <c r="E2" s="151"/>
      <c r="F2" s="580" t="s">
        <v>241</v>
      </c>
      <c r="G2" s="564"/>
      <c r="H2" s="564"/>
      <c r="I2" s="564"/>
      <c r="J2" s="152"/>
      <c r="K2" s="152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2" customHeight="1">
      <c r="A3" s="148"/>
      <c r="B3" s="148"/>
      <c r="C3" s="149"/>
      <c r="D3" s="151"/>
      <c r="E3" s="151"/>
      <c r="F3" s="580" t="s">
        <v>242</v>
      </c>
      <c r="G3" s="564"/>
      <c r="H3" s="564"/>
      <c r="I3" s="152"/>
      <c r="J3" s="152"/>
      <c r="K3" s="152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12" customHeight="1">
      <c r="A4" s="148"/>
      <c r="B4" s="148"/>
      <c r="C4" s="149"/>
      <c r="D4" s="151"/>
      <c r="E4" s="151"/>
      <c r="F4" s="580" t="s">
        <v>243</v>
      </c>
      <c r="G4" s="564"/>
      <c r="H4" s="564"/>
      <c r="I4" s="152"/>
      <c r="J4" s="152"/>
      <c r="K4" s="152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12" customHeight="1">
      <c r="A5" s="148"/>
      <c r="B5" s="148"/>
      <c r="C5" s="149"/>
      <c r="D5" s="151"/>
      <c r="E5" s="151"/>
      <c r="F5" s="151" t="s">
        <v>244</v>
      </c>
      <c r="G5" s="151"/>
      <c r="H5" s="151"/>
      <c r="I5" s="151"/>
      <c r="J5" s="152"/>
      <c r="K5" s="152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21.75" customHeight="1">
      <c r="A6" s="148"/>
      <c r="B6" s="148"/>
      <c r="C6" s="581" t="s">
        <v>245</v>
      </c>
      <c r="D6" s="564"/>
      <c r="E6" s="564"/>
      <c r="F6" s="564"/>
      <c r="G6" s="564"/>
      <c r="H6" s="564"/>
      <c r="I6" s="153"/>
      <c r="J6" s="154"/>
      <c r="K6" s="151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9" customHeight="1">
      <c r="A7" s="148"/>
      <c r="B7" s="155"/>
      <c r="C7" s="153"/>
      <c r="D7" s="153"/>
      <c r="E7" s="153"/>
      <c r="F7" s="153"/>
      <c r="G7" s="153"/>
      <c r="H7" s="153"/>
      <c r="I7" s="155"/>
      <c r="J7" s="155"/>
      <c r="K7" s="155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15.75" customHeight="1">
      <c r="A8" s="148"/>
      <c r="B8" s="155"/>
      <c r="C8" s="568" t="s">
        <v>246</v>
      </c>
      <c r="D8" s="569"/>
      <c r="E8" s="569"/>
      <c r="F8" s="569"/>
      <c r="G8" s="569"/>
      <c r="H8" s="569"/>
      <c r="I8" s="155"/>
      <c r="J8" s="155"/>
      <c r="K8" s="155"/>
      <c r="L8" s="148"/>
      <c r="M8" s="148"/>
      <c r="N8" s="151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19.5" customHeight="1">
      <c r="A9" s="148"/>
      <c r="B9" s="148"/>
      <c r="C9" s="571" t="s">
        <v>247</v>
      </c>
      <c r="D9" s="572"/>
      <c r="E9" s="572"/>
      <c r="F9" s="572"/>
      <c r="G9" s="572"/>
      <c r="H9" s="572"/>
      <c r="I9" s="156"/>
      <c r="J9" s="156"/>
      <c r="K9" s="156"/>
      <c r="L9" s="156"/>
      <c r="M9" s="156"/>
      <c r="N9" s="156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27.75" customHeight="1">
      <c r="A10" s="148"/>
      <c r="B10" s="573" t="s">
        <v>248</v>
      </c>
      <c r="C10" s="564"/>
      <c r="D10" s="564"/>
      <c r="E10" s="564"/>
      <c r="F10" s="564"/>
      <c r="G10" s="564"/>
      <c r="H10" s="564"/>
      <c r="I10" s="157"/>
      <c r="J10" s="157"/>
      <c r="K10" s="157"/>
      <c r="L10" s="158"/>
      <c r="M10" s="158"/>
      <c r="N10" s="15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28.5" customHeight="1">
      <c r="A11" s="148"/>
      <c r="B11" s="148"/>
      <c r="C11" s="153"/>
      <c r="D11" s="153"/>
      <c r="E11" s="159" t="s">
        <v>249</v>
      </c>
      <c r="F11" s="160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2.75" customHeight="1">
      <c r="A12" s="148"/>
      <c r="B12" s="148"/>
      <c r="C12" s="153"/>
      <c r="D12" s="574" t="s">
        <v>250</v>
      </c>
      <c r="E12" s="564"/>
      <c r="F12" s="564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2.75" customHeight="1">
      <c r="A13" s="148"/>
      <c r="B13" s="148"/>
      <c r="C13" s="153"/>
      <c r="D13" s="148"/>
      <c r="E13" s="161" t="s">
        <v>251</v>
      </c>
      <c r="F13" s="161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12.75" customHeight="1">
      <c r="A14" s="148"/>
      <c r="B14" s="148"/>
      <c r="C14" s="148"/>
      <c r="D14" s="148"/>
      <c r="E14" s="162" t="s">
        <v>252</v>
      </c>
      <c r="F14" s="162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5.75" customHeight="1">
      <c r="A15" s="148"/>
      <c r="B15" s="158"/>
      <c r="C15" s="149"/>
      <c r="D15" s="149"/>
      <c r="E15" s="149"/>
      <c r="F15" s="149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0.75" customHeight="1">
      <c r="A16" s="148"/>
      <c r="B16" s="163"/>
      <c r="C16" s="149"/>
      <c r="D16" s="149"/>
      <c r="E16" s="149"/>
      <c r="F16" s="149"/>
      <c r="G16" s="148"/>
      <c r="H16" s="162" t="s">
        <v>253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22.5" customHeight="1">
      <c r="A17" s="148"/>
      <c r="B17" s="566" t="s">
        <v>254</v>
      </c>
      <c r="C17" s="566" t="s">
        <v>255</v>
      </c>
      <c r="D17" s="576" t="s">
        <v>256</v>
      </c>
      <c r="E17" s="577"/>
      <c r="F17" s="577"/>
      <c r="G17" s="577"/>
      <c r="H17" s="57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1" hidden="1" customHeight="1">
      <c r="A18" s="148"/>
      <c r="B18" s="575"/>
      <c r="C18" s="575"/>
      <c r="D18" s="164"/>
      <c r="E18" s="165"/>
      <c r="F18" s="165"/>
      <c r="G18" s="165"/>
      <c r="H18" s="166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2.75" hidden="1" customHeight="1">
      <c r="A19" s="148"/>
      <c r="B19" s="575"/>
      <c r="C19" s="575"/>
      <c r="D19" s="566" t="s">
        <v>257</v>
      </c>
      <c r="E19" s="566" t="s">
        <v>258</v>
      </c>
      <c r="F19" s="566" t="s">
        <v>259</v>
      </c>
      <c r="G19" s="566" t="s">
        <v>260</v>
      </c>
      <c r="H19" s="566" t="s">
        <v>261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47.25" customHeight="1">
      <c r="A20" s="148"/>
      <c r="B20" s="567"/>
      <c r="C20" s="567"/>
      <c r="D20" s="567"/>
      <c r="E20" s="567"/>
      <c r="F20" s="567"/>
      <c r="G20" s="567"/>
      <c r="H20" s="56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1.25" customHeight="1">
      <c r="A21" s="148"/>
      <c r="B21" s="167">
        <v>1</v>
      </c>
      <c r="C21" s="168">
        <v>2</v>
      </c>
      <c r="D21" s="167">
        <v>3</v>
      </c>
      <c r="E21" s="167">
        <v>4</v>
      </c>
      <c r="F21" s="167">
        <v>5</v>
      </c>
      <c r="G21" s="167">
        <v>6</v>
      </c>
      <c r="H21" s="167">
        <v>7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14.25" customHeight="1">
      <c r="A22" s="148"/>
      <c r="B22" s="169">
        <v>731</v>
      </c>
      <c r="C22" s="170" t="s">
        <v>262</v>
      </c>
      <c r="D22" s="171">
        <v>0</v>
      </c>
      <c r="E22" s="171">
        <v>0</v>
      </c>
      <c r="F22" s="171">
        <v>0</v>
      </c>
      <c r="G22" s="172"/>
      <c r="H22" s="171">
        <f>D22+E22-F22-G22</f>
        <v>0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24" customHeight="1">
      <c r="A23" s="148"/>
      <c r="B23" s="169">
        <v>741</v>
      </c>
      <c r="C23" s="173" t="s">
        <v>263</v>
      </c>
      <c r="D23" s="174">
        <v>9984.75</v>
      </c>
      <c r="E23" s="174">
        <v>24598.2</v>
      </c>
      <c r="F23" s="174">
        <v>22859.29</v>
      </c>
      <c r="G23" s="175"/>
      <c r="H23" s="174">
        <f>D23+E23-F23-G23</f>
        <v>11723.659999999996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14.25" customHeight="1">
      <c r="A24" s="148"/>
      <c r="B24" s="169"/>
      <c r="C24" s="169"/>
      <c r="D24" s="176"/>
      <c r="E24" s="176"/>
      <c r="F24" s="176"/>
      <c r="G24" s="175"/>
      <c r="H24" s="175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4.25" customHeight="1">
      <c r="A25" s="148"/>
      <c r="B25" s="169"/>
      <c r="C25" s="169"/>
      <c r="D25" s="176"/>
      <c r="E25" s="176"/>
      <c r="F25" s="176"/>
      <c r="G25" s="175"/>
      <c r="H25" s="175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14.25" customHeight="1">
      <c r="A26" s="148"/>
      <c r="B26" s="169"/>
      <c r="C26" s="169"/>
      <c r="D26" s="176"/>
      <c r="E26" s="176"/>
      <c r="F26" s="176"/>
      <c r="G26" s="175"/>
      <c r="H26" s="175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14.25" customHeight="1">
      <c r="A27" s="148"/>
      <c r="B27" s="177"/>
      <c r="C27" s="178" t="s">
        <v>264</v>
      </c>
      <c r="D27" s="179">
        <f>SUM(D22:D26)</f>
        <v>9984.75</v>
      </c>
      <c r="E27" s="179">
        <f>SUM(E22:E26)</f>
        <v>24598.2</v>
      </c>
      <c r="F27" s="179">
        <f>SUM(F22:F26)</f>
        <v>22859.29</v>
      </c>
      <c r="G27" s="179">
        <f>SUM(G22:G26)</f>
        <v>0</v>
      </c>
      <c r="H27" s="179">
        <f>SUM(H22:H26)</f>
        <v>11723.659999999996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15">
      <c r="A28" s="148"/>
      <c r="B28" s="148"/>
      <c r="C28" s="149"/>
      <c r="D28" s="149"/>
      <c r="E28" s="149"/>
      <c r="F28" s="14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12.7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15.75" customHeight="1">
      <c r="A30" s="148"/>
      <c r="B30" s="568" t="s">
        <v>229</v>
      </c>
      <c r="C30" s="569"/>
      <c r="D30" s="156"/>
      <c r="E30" s="180"/>
      <c r="F30" s="148"/>
      <c r="G30" s="568" t="s">
        <v>230</v>
      </c>
      <c r="H30" s="569"/>
      <c r="I30" s="148"/>
      <c r="J30" s="156"/>
      <c r="K30" s="148"/>
      <c r="L30" s="156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30.75" customHeight="1">
      <c r="A31" s="148"/>
      <c r="B31" s="563" t="s">
        <v>265</v>
      </c>
      <c r="C31" s="564"/>
      <c r="D31" s="181"/>
      <c r="E31" s="182" t="s">
        <v>232</v>
      </c>
      <c r="F31" s="182"/>
      <c r="G31" s="565" t="s">
        <v>233</v>
      </c>
      <c r="H31" s="564"/>
      <c r="I31" s="183"/>
      <c r="J31" s="184"/>
      <c r="K31" s="148"/>
      <c r="L31" s="184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15.75" customHeight="1">
      <c r="A32" s="148"/>
      <c r="B32" s="148"/>
      <c r="C32" s="148"/>
      <c r="D32" s="161"/>
      <c r="E32" s="148"/>
      <c r="F32" s="148"/>
      <c r="G32" s="148"/>
      <c r="H32" s="148"/>
      <c r="I32" s="161"/>
      <c r="J32" s="160"/>
      <c r="K32" s="160"/>
      <c r="L32" s="156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14.25" customHeight="1">
      <c r="A33" s="148"/>
      <c r="B33" s="570" t="s">
        <v>234</v>
      </c>
      <c r="C33" s="569"/>
      <c r="D33" s="148"/>
      <c r="E33" s="180"/>
      <c r="F33" s="148"/>
      <c r="G33" s="570" t="s">
        <v>235</v>
      </c>
      <c r="H33" s="569"/>
      <c r="I33" s="148"/>
      <c r="J33" s="156"/>
      <c r="K33" s="148"/>
      <c r="L33" s="156"/>
      <c r="M33" s="148"/>
      <c r="N33" s="160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48.75" customHeight="1">
      <c r="A34" s="148"/>
      <c r="B34" s="563" t="s">
        <v>266</v>
      </c>
      <c r="C34" s="564"/>
      <c r="D34" s="185"/>
      <c r="E34" s="182" t="s">
        <v>232</v>
      </c>
      <c r="F34" s="182"/>
      <c r="G34" s="565" t="s">
        <v>233</v>
      </c>
      <c r="H34" s="564"/>
      <c r="I34" s="182"/>
      <c r="J34" s="184"/>
      <c r="K34" s="148"/>
      <c r="L34" s="184"/>
      <c r="M34" s="148"/>
      <c r="N34" s="186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15">
      <c r="A35" s="148"/>
      <c r="B35" s="155"/>
      <c r="C35" s="187"/>
      <c r="D35" s="187"/>
      <c r="E35" s="187"/>
      <c r="F35" s="187"/>
      <c r="G35" s="155"/>
      <c r="H35" s="155"/>
      <c r="I35" s="155"/>
      <c r="J35" s="155"/>
      <c r="K35" s="155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15">
      <c r="A36" s="148"/>
      <c r="B36" s="148"/>
      <c r="C36" s="149"/>
      <c r="D36" s="149"/>
      <c r="E36" s="149"/>
      <c r="F36" s="149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15">
      <c r="A37" s="148"/>
      <c r="B37" s="148"/>
      <c r="C37" s="149"/>
      <c r="D37" s="149"/>
      <c r="E37" s="149"/>
      <c r="F37" s="149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15">
      <c r="A38" s="148"/>
      <c r="B38" s="148"/>
      <c r="C38" s="149"/>
      <c r="D38" s="149"/>
      <c r="E38" s="149"/>
      <c r="F38" s="149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15">
      <c r="A39" s="148"/>
      <c r="B39" s="148"/>
      <c r="C39" s="149"/>
      <c r="D39" s="149"/>
      <c r="E39" s="149"/>
      <c r="F39" s="14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15">
      <c r="A40" s="148"/>
      <c r="B40" s="148"/>
      <c r="C40" s="149"/>
      <c r="D40" s="149"/>
      <c r="E40" s="149"/>
      <c r="F40" s="149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15">
      <c r="A41" s="148"/>
      <c r="B41" s="148"/>
      <c r="C41" s="149"/>
      <c r="D41" s="149"/>
      <c r="E41" s="149"/>
      <c r="F41" s="149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15">
      <c r="A42" s="148"/>
      <c r="B42" s="148"/>
      <c r="C42" s="149"/>
      <c r="D42" s="149"/>
      <c r="E42" s="149"/>
      <c r="F42" s="149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ht="15">
      <c r="A43" s="148"/>
      <c r="B43" s="148"/>
      <c r="C43" s="149"/>
      <c r="D43" s="149"/>
      <c r="E43" s="149"/>
      <c r="F43" s="149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ht="15">
      <c r="A44" s="148"/>
      <c r="B44" s="148"/>
      <c r="C44" s="149"/>
      <c r="D44" s="149"/>
      <c r="E44" s="149"/>
      <c r="F44" s="149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ht="15">
      <c r="A45" s="148"/>
      <c r="B45" s="148"/>
      <c r="C45" s="149"/>
      <c r="D45" s="149"/>
      <c r="E45" s="149"/>
      <c r="F45" s="149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ht="15">
      <c r="A46" s="148"/>
      <c r="B46" s="148"/>
      <c r="C46" s="149"/>
      <c r="D46" s="149"/>
      <c r="E46" s="149"/>
      <c r="F46" s="149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ht="15">
      <c r="A47" s="148"/>
      <c r="B47" s="148"/>
      <c r="C47" s="149"/>
      <c r="D47" s="149"/>
      <c r="E47" s="149"/>
      <c r="F47" s="149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ht="15">
      <c r="A48" s="148"/>
      <c r="B48" s="148"/>
      <c r="C48" s="149"/>
      <c r="D48" s="149"/>
      <c r="E48" s="149"/>
      <c r="F48" s="149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5">
      <c r="A49" s="148"/>
      <c r="B49" s="148"/>
      <c r="C49" s="149"/>
      <c r="D49" s="149"/>
      <c r="E49" s="149"/>
      <c r="F49" s="149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5">
      <c r="A50" s="148"/>
      <c r="B50" s="148"/>
      <c r="C50" s="149"/>
      <c r="D50" s="149"/>
      <c r="E50" s="149"/>
      <c r="F50" s="149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5">
      <c r="A51" s="148"/>
      <c r="B51" s="148"/>
      <c r="C51" s="149"/>
      <c r="D51" s="149"/>
      <c r="E51" s="149"/>
      <c r="F51" s="149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5">
      <c r="A52" s="148"/>
      <c r="B52" s="148"/>
      <c r="C52" s="149"/>
      <c r="D52" s="149"/>
      <c r="E52" s="149"/>
      <c r="F52" s="149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5">
      <c r="A53" s="148"/>
      <c r="B53" s="148"/>
      <c r="C53" s="149"/>
      <c r="D53" s="149"/>
      <c r="E53" s="149"/>
      <c r="F53" s="149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5">
      <c r="A54" s="148"/>
      <c r="B54" s="148"/>
      <c r="C54" s="149"/>
      <c r="D54" s="149"/>
      <c r="E54" s="149"/>
      <c r="F54" s="149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5">
      <c r="A55" s="148"/>
      <c r="B55" s="148"/>
      <c r="C55" s="149"/>
      <c r="D55" s="149"/>
      <c r="E55" s="149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5">
      <c r="A56" s="148"/>
      <c r="B56" s="148"/>
      <c r="C56" s="149"/>
      <c r="D56" s="149"/>
      <c r="E56" s="149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5">
      <c r="A57" s="148"/>
      <c r="B57" s="148"/>
      <c r="C57" s="149"/>
      <c r="D57" s="149"/>
      <c r="E57" s="14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5">
      <c r="A58" s="148"/>
      <c r="B58" s="148"/>
      <c r="C58" s="149"/>
      <c r="D58" s="149"/>
      <c r="E58" s="14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5">
      <c r="A59" s="148"/>
      <c r="B59" s="148"/>
      <c r="C59" s="149"/>
      <c r="D59" s="149"/>
      <c r="E59" s="14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5">
      <c r="A60" s="148"/>
      <c r="B60" s="148"/>
      <c r="C60" s="149"/>
      <c r="D60" s="149"/>
      <c r="E60" s="149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5">
      <c r="A61" s="148"/>
      <c r="B61" s="148"/>
      <c r="C61" s="149"/>
      <c r="D61" s="149"/>
      <c r="E61" s="149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5">
      <c r="A62" s="148"/>
      <c r="B62" s="148"/>
      <c r="C62" s="149"/>
      <c r="D62" s="149"/>
      <c r="E62" s="149"/>
      <c r="F62" s="149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5">
      <c r="A63" s="148"/>
      <c r="B63" s="148"/>
      <c r="C63" s="149"/>
      <c r="D63" s="149"/>
      <c r="E63" s="149"/>
      <c r="F63" s="149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5">
      <c r="A64" s="148"/>
      <c r="B64" s="148"/>
      <c r="C64" s="149"/>
      <c r="D64" s="149"/>
      <c r="E64" s="149"/>
      <c r="F64" s="149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5">
      <c r="A65" s="148"/>
      <c r="B65" s="148"/>
      <c r="C65" s="149"/>
      <c r="D65" s="149"/>
      <c r="E65" s="149"/>
      <c r="F65" s="149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15">
      <c r="A66" s="148"/>
      <c r="B66" s="148"/>
      <c r="C66" s="149"/>
      <c r="D66" s="149"/>
      <c r="E66" s="149"/>
      <c r="F66" s="149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ht="15">
      <c r="A67" s="148"/>
      <c r="B67" s="148"/>
      <c r="C67" s="149"/>
      <c r="D67" s="149"/>
      <c r="E67" s="149"/>
      <c r="F67" s="149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5">
      <c r="A68" s="148"/>
      <c r="B68" s="148"/>
      <c r="C68" s="149"/>
      <c r="D68" s="149"/>
      <c r="E68" s="149"/>
      <c r="F68" s="149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15">
      <c r="A69" s="148"/>
      <c r="B69" s="148"/>
      <c r="C69" s="149"/>
      <c r="D69" s="149"/>
      <c r="E69" s="149"/>
      <c r="F69" s="149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15">
      <c r="A70" s="148"/>
      <c r="B70" s="148"/>
      <c r="C70" s="149"/>
      <c r="D70" s="149"/>
      <c r="E70" s="149"/>
      <c r="F70" s="149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15">
      <c r="A71" s="148"/>
      <c r="B71" s="148"/>
      <c r="C71" s="149"/>
      <c r="D71" s="149"/>
      <c r="E71" s="149"/>
      <c r="F71" s="149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ht="15">
      <c r="A72" s="148"/>
      <c r="B72" s="148"/>
      <c r="C72" s="149"/>
      <c r="D72" s="149"/>
      <c r="E72" s="149"/>
      <c r="F72" s="149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:26" ht="15">
      <c r="A73" s="148"/>
      <c r="B73" s="148"/>
      <c r="C73" s="149"/>
      <c r="D73" s="149"/>
      <c r="E73" s="149"/>
      <c r="F73" s="149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15">
      <c r="A74" s="148"/>
      <c r="B74" s="148"/>
      <c r="C74" s="149"/>
      <c r="D74" s="149"/>
      <c r="E74" s="149"/>
      <c r="F74" s="149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15">
      <c r="A75" s="148"/>
      <c r="B75" s="148"/>
      <c r="C75" s="149"/>
      <c r="D75" s="149"/>
      <c r="E75" s="149"/>
      <c r="F75" s="149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15">
      <c r="A76" s="148"/>
      <c r="B76" s="148"/>
      <c r="C76" s="149"/>
      <c r="D76" s="149"/>
      <c r="E76" s="149"/>
      <c r="F76" s="149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spans="1:26" ht="15">
      <c r="A77" s="148"/>
      <c r="B77" s="148"/>
      <c r="C77" s="149"/>
      <c r="D77" s="149"/>
      <c r="E77" s="149"/>
      <c r="F77" s="149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spans="1:26" ht="15">
      <c r="A78" s="148"/>
      <c r="B78" s="148"/>
      <c r="C78" s="149"/>
      <c r="D78" s="149"/>
      <c r="E78" s="149"/>
      <c r="F78" s="149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ht="15">
      <c r="A79" s="148"/>
      <c r="B79" s="148"/>
      <c r="C79" s="149"/>
      <c r="D79" s="149"/>
      <c r="E79" s="149"/>
      <c r="F79" s="149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spans="1:26" ht="15">
      <c r="A80" s="148"/>
      <c r="B80" s="148"/>
      <c r="C80" s="149"/>
      <c r="D80" s="149"/>
      <c r="E80" s="149"/>
      <c r="F80" s="149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spans="1:26" ht="15">
      <c r="A81" s="148"/>
      <c r="B81" s="148"/>
      <c r="C81" s="149"/>
      <c r="D81" s="149"/>
      <c r="E81" s="149"/>
      <c r="F81" s="149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spans="1:26" ht="15">
      <c r="A82" s="148"/>
      <c r="B82" s="148"/>
      <c r="C82" s="149"/>
      <c r="D82" s="149"/>
      <c r="E82" s="149"/>
      <c r="F82" s="149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1:26" ht="15">
      <c r="A83" s="148"/>
      <c r="B83" s="148"/>
      <c r="C83" s="149"/>
      <c r="D83" s="149"/>
      <c r="E83" s="149"/>
      <c r="F83" s="149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1:26" ht="15">
      <c r="A84" s="148"/>
      <c r="B84" s="148"/>
      <c r="C84" s="149"/>
      <c r="D84" s="149"/>
      <c r="E84" s="149"/>
      <c r="F84" s="149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1:26" ht="15">
      <c r="A85" s="148"/>
      <c r="B85" s="148"/>
      <c r="C85" s="149"/>
      <c r="D85" s="149"/>
      <c r="E85" s="149"/>
      <c r="F85" s="149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1:26" ht="15">
      <c r="A86" s="148"/>
      <c r="B86" s="148"/>
      <c r="C86" s="149"/>
      <c r="D86" s="149"/>
      <c r="E86" s="149"/>
      <c r="F86" s="149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1:26" ht="15">
      <c r="A87" s="148"/>
      <c r="B87" s="148"/>
      <c r="C87" s="149"/>
      <c r="D87" s="149"/>
      <c r="E87" s="149"/>
      <c r="F87" s="149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1:26" ht="15">
      <c r="A88" s="148"/>
      <c r="B88" s="148"/>
      <c r="C88" s="149"/>
      <c r="D88" s="149"/>
      <c r="E88" s="149"/>
      <c r="F88" s="149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spans="1:26" ht="15">
      <c r="A89" s="148"/>
      <c r="B89" s="148"/>
      <c r="C89" s="149"/>
      <c r="D89" s="149"/>
      <c r="E89" s="149"/>
      <c r="F89" s="149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spans="1:26" ht="15">
      <c r="A90" s="148"/>
      <c r="B90" s="148"/>
      <c r="C90" s="149"/>
      <c r="D90" s="149"/>
      <c r="E90" s="149"/>
      <c r="F90" s="149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spans="1:26" ht="15">
      <c r="A91" s="148"/>
      <c r="B91" s="148"/>
      <c r="C91" s="149"/>
      <c r="D91" s="149"/>
      <c r="E91" s="149"/>
      <c r="F91" s="149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spans="1:26" ht="15">
      <c r="A92" s="148"/>
      <c r="B92" s="148"/>
      <c r="C92" s="149"/>
      <c r="D92" s="149"/>
      <c r="E92" s="149"/>
      <c r="F92" s="149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15">
      <c r="A93" s="148"/>
      <c r="B93" s="148"/>
      <c r="C93" s="149"/>
      <c r="D93" s="149"/>
      <c r="E93" s="149"/>
      <c r="F93" s="149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26" ht="15">
      <c r="A94" s="148"/>
      <c r="B94" s="148"/>
      <c r="C94" s="149"/>
      <c r="D94" s="149"/>
      <c r="E94" s="149"/>
      <c r="F94" s="149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spans="1:26" ht="15">
      <c r="A95" s="148"/>
      <c r="B95" s="148"/>
      <c r="C95" s="149"/>
      <c r="D95" s="149"/>
      <c r="E95" s="149"/>
      <c r="F95" s="149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26" ht="15">
      <c r="A96" s="148"/>
      <c r="B96" s="148"/>
      <c r="C96" s="149"/>
      <c r="D96" s="149"/>
      <c r="E96" s="149"/>
      <c r="F96" s="149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26" ht="15">
      <c r="A97" s="148"/>
      <c r="B97" s="148"/>
      <c r="C97" s="149"/>
      <c r="D97" s="149"/>
      <c r="E97" s="149"/>
      <c r="F97" s="149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26" ht="15">
      <c r="A98" s="148"/>
      <c r="B98" s="148"/>
      <c r="C98" s="149"/>
      <c r="D98" s="149"/>
      <c r="E98" s="149"/>
      <c r="F98" s="149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spans="1:26" ht="15">
      <c r="A99" s="148"/>
      <c r="B99" s="148"/>
      <c r="C99" s="149"/>
      <c r="D99" s="149"/>
      <c r="E99" s="149"/>
      <c r="F99" s="149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spans="1:26" ht="15">
      <c r="A100" s="148"/>
      <c r="B100" s="148"/>
      <c r="C100" s="149"/>
      <c r="D100" s="149"/>
      <c r="E100" s="149"/>
      <c r="F100" s="149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spans="1:26" ht="15">
      <c r="A101" s="148"/>
      <c r="B101" s="148"/>
      <c r="C101" s="149"/>
      <c r="D101" s="149"/>
      <c r="E101" s="149"/>
      <c r="F101" s="149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spans="1:26" ht="15">
      <c r="A102" s="148"/>
      <c r="B102" s="148"/>
      <c r="C102" s="149"/>
      <c r="D102" s="149"/>
      <c r="E102" s="149"/>
      <c r="F102" s="149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spans="1:26" ht="15">
      <c r="A103" s="148"/>
      <c r="B103" s="148"/>
      <c r="C103" s="149"/>
      <c r="D103" s="149"/>
      <c r="E103" s="149"/>
      <c r="F103" s="149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spans="1:26" ht="15">
      <c r="A104" s="148"/>
      <c r="B104" s="148"/>
      <c r="C104" s="149"/>
      <c r="D104" s="149"/>
      <c r="E104" s="149"/>
      <c r="F104" s="149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spans="1:26" ht="15">
      <c r="A105" s="148"/>
      <c r="B105" s="148"/>
      <c r="C105" s="149"/>
      <c r="D105" s="149"/>
      <c r="E105" s="149"/>
      <c r="F105" s="149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26" ht="15">
      <c r="A106" s="148"/>
      <c r="B106" s="148"/>
      <c r="C106" s="149"/>
      <c r="D106" s="149"/>
      <c r="E106" s="149"/>
      <c r="F106" s="149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spans="1:26" ht="15">
      <c r="A107" s="148"/>
      <c r="B107" s="148"/>
      <c r="C107" s="149"/>
      <c r="D107" s="149"/>
      <c r="E107" s="149"/>
      <c r="F107" s="149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spans="1:26" ht="15">
      <c r="A108" s="148"/>
      <c r="B108" s="148"/>
      <c r="C108" s="149"/>
      <c r="D108" s="149"/>
      <c r="E108" s="149"/>
      <c r="F108" s="14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spans="1:26" ht="15">
      <c r="A109" s="148"/>
      <c r="B109" s="148"/>
      <c r="C109" s="149"/>
      <c r="D109" s="149"/>
      <c r="E109" s="149"/>
      <c r="F109" s="149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15">
      <c r="A110" s="148"/>
      <c r="B110" s="148"/>
      <c r="C110" s="149"/>
      <c r="D110" s="149"/>
      <c r="E110" s="149"/>
      <c r="F110" s="149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spans="1:26" ht="15">
      <c r="A111" s="148"/>
      <c r="B111" s="148"/>
      <c r="C111" s="149"/>
      <c r="D111" s="149"/>
      <c r="E111" s="149"/>
      <c r="F111" s="149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spans="1:26" ht="15">
      <c r="A112" s="148"/>
      <c r="B112" s="148"/>
      <c r="C112" s="149"/>
      <c r="D112" s="149"/>
      <c r="E112" s="149"/>
      <c r="F112" s="149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6" ht="15">
      <c r="A113" s="148"/>
      <c r="B113" s="148"/>
      <c r="C113" s="149"/>
      <c r="D113" s="149"/>
      <c r="E113" s="149"/>
      <c r="F113" s="149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6" ht="15">
      <c r="A114" s="148"/>
      <c r="B114" s="148"/>
      <c r="C114" s="149"/>
      <c r="D114" s="149"/>
      <c r="E114" s="149"/>
      <c r="F114" s="149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spans="1:26" ht="15">
      <c r="A115" s="148"/>
      <c r="B115" s="148"/>
      <c r="C115" s="149"/>
      <c r="D115" s="149"/>
      <c r="E115" s="149"/>
      <c r="F115" s="149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spans="1:26" ht="15">
      <c r="A116" s="148"/>
      <c r="B116" s="148"/>
      <c r="C116" s="149"/>
      <c r="D116" s="149"/>
      <c r="E116" s="149"/>
      <c r="F116" s="149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6" ht="15">
      <c r="A117" s="148"/>
      <c r="B117" s="148"/>
      <c r="C117" s="149"/>
      <c r="D117" s="149"/>
      <c r="E117" s="149"/>
      <c r="F117" s="149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spans="1:26" ht="15">
      <c r="A118" s="148"/>
      <c r="B118" s="148"/>
      <c r="C118" s="149"/>
      <c r="D118" s="149"/>
      <c r="E118" s="149"/>
      <c r="F118" s="149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spans="1:26" ht="15">
      <c r="A119" s="148"/>
      <c r="B119" s="148"/>
      <c r="C119" s="149"/>
      <c r="D119" s="149"/>
      <c r="E119" s="149"/>
      <c r="F119" s="149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spans="1:26" ht="15">
      <c r="A120" s="148"/>
      <c r="B120" s="148"/>
      <c r="C120" s="149"/>
      <c r="D120" s="149"/>
      <c r="E120" s="149"/>
      <c r="F120" s="149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spans="1:26" ht="15">
      <c r="A121" s="148"/>
      <c r="B121" s="148"/>
      <c r="C121" s="149"/>
      <c r="D121" s="149"/>
      <c r="E121" s="149"/>
      <c r="F121" s="149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spans="1:26" ht="15">
      <c r="A122" s="148"/>
      <c r="B122" s="148"/>
      <c r="C122" s="149"/>
      <c r="D122" s="149"/>
      <c r="E122" s="149"/>
      <c r="F122" s="149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spans="1:26" ht="15">
      <c r="A123" s="148"/>
      <c r="B123" s="148"/>
      <c r="C123" s="149"/>
      <c r="D123" s="149"/>
      <c r="E123" s="149"/>
      <c r="F123" s="149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spans="1:26" ht="15">
      <c r="A124" s="148"/>
      <c r="B124" s="148"/>
      <c r="C124" s="149"/>
      <c r="D124" s="149"/>
      <c r="E124" s="149"/>
      <c r="F124" s="149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spans="1:26" ht="15">
      <c r="A125" s="148"/>
      <c r="B125" s="148"/>
      <c r="C125" s="149"/>
      <c r="D125" s="149"/>
      <c r="E125" s="149"/>
      <c r="F125" s="149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spans="1:26" ht="15">
      <c r="A126" s="148"/>
      <c r="B126" s="148"/>
      <c r="C126" s="149"/>
      <c r="D126" s="149"/>
      <c r="E126" s="149"/>
      <c r="F126" s="149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spans="1:26" ht="15">
      <c r="A127" s="148"/>
      <c r="B127" s="148"/>
      <c r="C127" s="149"/>
      <c r="D127" s="149"/>
      <c r="E127" s="149"/>
      <c r="F127" s="149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spans="1:26" ht="15">
      <c r="A128" s="148"/>
      <c r="B128" s="148"/>
      <c r="C128" s="149"/>
      <c r="D128" s="149"/>
      <c r="E128" s="149"/>
      <c r="F128" s="149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spans="1:26" ht="15">
      <c r="A129" s="148"/>
      <c r="B129" s="148"/>
      <c r="C129" s="149"/>
      <c r="D129" s="149"/>
      <c r="E129" s="149"/>
      <c r="F129" s="149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spans="1:26" ht="15">
      <c r="A130" s="148"/>
      <c r="B130" s="148"/>
      <c r="C130" s="149"/>
      <c r="D130" s="149"/>
      <c r="E130" s="149"/>
      <c r="F130" s="149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spans="1:26" ht="15">
      <c r="A131" s="148"/>
      <c r="B131" s="148"/>
      <c r="C131" s="149"/>
      <c r="D131" s="149"/>
      <c r="E131" s="149"/>
      <c r="F131" s="149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spans="1:26" ht="15">
      <c r="A132" s="148"/>
      <c r="B132" s="148"/>
      <c r="C132" s="149"/>
      <c r="D132" s="149"/>
      <c r="E132" s="149"/>
      <c r="F132" s="149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spans="1:26" ht="15">
      <c r="A133" s="148"/>
      <c r="B133" s="148"/>
      <c r="C133" s="149"/>
      <c r="D133" s="149"/>
      <c r="E133" s="149"/>
      <c r="F133" s="149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spans="1:26" ht="15">
      <c r="A134" s="148"/>
      <c r="B134" s="148"/>
      <c r="C134" s="149"/>
      <c r="D134" s="149"/>
      <c r="E134" s="149"/>
      <c r="F134" s="149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spans="1:26" ht="15">
      <c r="A135" s="148"/>
      <c r="B135" s="148"/>
      <c r="C135" s="149"/>
      <c r="D135" s="149"/>
      <c r="E135" s="149"/>
      <c r="F135" s="149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spans="1:26" ht="15">
      <c r="A136" s="148"/>
      <c r="B136" s="148"/>
      <c r="C136" s="149"/>
      <c r="D136" s="149"/>
      <c r="E136" s="149"/>
      <c r="F136" s="149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spans="1:26" ht="15">
      <c r="A137" s="148"/>
      <c r="B137" s="148"/>
      <c r="C137" s="149"/>
      <c r="D137" s="149"/>
      <c r="E137" s="149"/>
      <c r="F137" s="149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spans="1:26" ht="15">
      <c r="A138" s="148"/>
      <c r="B138" s="148"/>
      <c r="C138" s="149"/>
      <c r="D138" s="149"/>
      <c r="E138" s="149"/>
      <c r="F138" s="149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spans="1:26" ht="15">
      <c r="A139" s="148"/>
      <c r="B139" s="148"/>
      <c r="C139" s="149"/>
      <c r="D139" s="149"/>
      <c r="E139" s="149"/>
      <c r="F139" s="149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spans="1:26" ht="15">
      <c r="A140" s="148"/>
      <c r="B140" s="148"/>
      <c r="C140" s="149"/>
      <c r="D140" s="149"/>
      <c r="E140" s="149"/>
      <c r="F140" s="149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spans="1:26" ht="15">
      <c r="A141" s="148"/>
      <c r="B141" s="148"/>
      <c r="C141" s="149"/>
      <c r="D141" s="149"/>
      <c r="E141" s="149"/>
      <c r="F141" s="149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spans="1:26" ht="15">
      <c r="A142" s="148"/>
      <c r="B142" s="148"/>
      <c r="C142" s="149"/>
      <c r="D142" s="149"/>
      <c r="E142" s="149"/>
      <c r="F142" s="149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spans="1:26" ht="15">
      <c r="A143" s="148"/>
      <c r="B143" s="148"/>
      <c r="C143" s="149"/>
      <c r="D143" s="149"/>
      <c r="E143" s="149"/>
      <c r="F143" s="149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spans="1:26" ht="15">
      <c r="A144" s="148"/>
      <c r="B144" s="148"/>
      <c r="C144" s="149"/>
      <c r="D144" s="149"/>
      <c r="E144" s="149"/>
      <c r="F144" s="149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spans="1:26" ht="15">
      <c r="A145" s="148"/>
      <c r="B145" s="148"/>
      <c r="C145" s="149"/>
      <c r="D145" s="149"/>
      <c r="E145" s="149"/>
      <c r="F145" s="149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spans="1:26" ht="15">
      <c r="A146" s="148"/>
      <c r="B146" s="148"/>
      <c r="C146" s="149"/>
      <c r="D146" s="149"/>
      <c r="E146" s="149"/>
      <c r="F146" s="149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spans="1:26" ht="15">
      <c r="A147" s="148"/>
      <c r="B147" s="148"/>
      <c r="C147" s="149"/>
      <c r="D147" s="149"/>
      <c r="E147" s="149"/>
      <c r="F147" s="149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ht="15">
      <c r="A148" s="148"/>
      <c r="B148" s="148"/>
      <c r="C148" s="149"/>
      <c r="D148" s="149"/>
      <c r="E148" s="149"/>
      <c r="F148" s="149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ht="15">
      <c r="A149" s="148"/>
      <c r="B149" s="148"/>
      <c r="C149" s="149"/>
      <c r="D149" s="149"/>
      <c r="E149" s="149"/>
      <c r="F149" s="149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ht="15">
      <c r="A150" s="148"/>
      <c r="B150" s="148"/>
      <c r="C150" s="149"/>
      <c r="D150" s="149"/>
      <c r="E150" s="149"/>
      <c r="F150" s="149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spans="1:26" ht="15">
      <c r="A151" s="148"/>
      <c r="B151" s="148"/>
      <c r="C151" s="149"/>
      <c r="D151" s="149"/>
      <c r="E151" s="149"/>
      <c r="F151" s="149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spans="1:26" ht="15">
      <c r="A152" s="148"/>
      <c r="B152" s="148"/>
      <c r="C152" s="149"/>
      <c r="D152" s="149"/>
      <c r="E152" s="149"/>
      <c r="F152" s="149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spans="1:26" ht="15">
      <c r="A153" s="148"/>
      <c r="B153" s="148"/>
      <c r="C153" s="149"/>
      <c r="D153" s="149"/>
      <c r="E153" s="149"/>
      <c r="F153" s="149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spans="1:26" ht="15">
      <c r="A154" s="148"/>
      <c r="B154" s="148"/>
      <c r="C154" s="149"/>
      <c r="D154" s="149"/>
      <c r="E154" s="149"/>
      <c r="F154" s="149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spans="1:26" ht="15">
      <c r="A155" s="148"/>
      <c r="B155" s="148"/>
      <c r="C155" s="149"/>
      <c r="D155" s="149"/>
      <c r="E155" s="149"/>
      <c r="F155" s="149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spans="1:26" ht="15">
      <c r="A156" s="148"/>
      <c r="B156" s="148"/>
      <c r="C156" s="149"/>
      <c r="D156" s="149"/>
      <c r="E156" s="149"/>
      <c r="F156" s="149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spans="1:26" ht="15">
      <c r="A157" s="148"/>
      <c r="B157" s="148"/>
      <c r="C157" s="149"/>
      <c r="D157" s="149"/>
      <c r="E157" s="149"/>
      <c r="F157" s="149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spans="1:26" ht="15">
      <c r="A158" s="148"/>
      <c r="B158" s="148"/>
      <c r="C158" s="149"/>
      <c r="D158" s="149"/>
      <c r="E158" s="149"/>
      <c r="F158" s="149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spans="1:26" ht="15">
      <c r="A159" s="148"/>
      <c r="B159" s="148"/>
      <c r="C159" s="149"/>
      <c r="D159" s="149"/>
      <c r="E159" s="149"/>
      <c r="F159" s="149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spans="1:26" ht="15">
      <c r="A160" s="148"/>
      <c r="B160" s="148"/>
      <c r="C160" s="149"/>
      <c r="D160" s="149"/>
      <c r="E160" s="149"/>
      <c r="F160" s="149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spans="1:26" ht="15">
      <c r="A161" s="148"/>
      <c r="B161" s="148"/>
      <c r="C161" s="149"/>
      <c r="D161" s="149"/>
      <c r="E161" s="149"/>
      <c r="F161" s="149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spans="1:26" ht="15">
      <c r="A162" s="148"/>
      <c r="B162" s="148"/>
      <c r="C162" s="149"/>
      <c r="D162" s="149"/>
      <c r="E162" s="149"/>
      <c r="F162" s="149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spans="1:26" ht="15">
      <c r="A163" s="148"/>
      <c r="B163" s="148"/>
      <c r="C163" s="149"/>
      <c r="D163" s="149"/>
      <c r="E163" s="149"/>
      <c r="F163" s="149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spans="1:26" ht="15">
      <c r="A164" s="148"/>
      <c r="B164" s="148"/>
      <c r="C164" s="149"/>
      <c r="D164" s="149"/>
      <c r="E164" s="149"/>
      <c r="F164" s="149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26" ht="15">
      <c r="A165" s="148"/>
      <c r="B165" s="148"/>
      <c r="C165" s="149"/>
      <c r="D165" s="149"/>
      <c r="E165" s="149"/>
      <c r="F165" s="149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spans="1:26" ht="15">
      <c r="A166" s="148"/>
      <c r="B166" s="148"/>
      <c r="C166" s="149"/>
      <c r="D166" s="149"/>
      <c r="E166" s="149"/>
      <c r="F166" s="149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spans="1:26" ht="15">
      <c r="A167" s="148"/>
      <c r="B167" s="148"/>
      <c r="C167" s="149"/>
      <c r="D167" s="149"/>
      <c r="E167" s="149"/>
      <c r="F167" s="149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spans="1:26" ht="15">
      <c r="A168" s="148"/>
      <c r="B168" s="148"/>
      <c r="C168" s="149"/>
      <c r="D168" s="149"/>
      <c r="E168" s="149"/>
      <c r="F168" s="149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spans="1:26" ht="15">
      <c r="A169" s="148"/>
      <c r="B169" s="148"/>
      <c r="C169" s="149"/>
      <c r="D169" s="149"/>
      <c r="E169" s="149"/>
      <c r="F169" s="149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spans="1:26" ht="15">
      <c r="A170" s="148"/>
      <c r="B170" s="148"/>
      <c r="C170" s="149"/>
      <c r="D170" s="149"/>
      <c r="E170" s="149"/>
      <c r="F170" s="149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spans="1:26" ht="15">
      <c r="A171" s="148"/>
      <c r="B171" s="148"/>
      <c r="C171" s="149"/>
      <c r="D171" s="149"/>
      <c r="E171" s="149"/>
      <c r="F171" s="149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spans="1:26" ht="15">
      <c r="A172" s="148"/>
      <c r="B172" s="148"/>
      <c r="C172" s="149"/>
      <c r="D172" s="149"/>
      <c r="E172" s="149"/>
      <c r="F172" s="149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spans="1:26" ht="15">
      <c r="A173" s="148"/>
      <c r="B173" s="148"/>
      <c r="C173" s="149"/>
      <c r="D173" s="149"/>
      <c r="E173" s="149"/>
      <c r="F173" s="149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spans="1:26" ht="15">
      <c r="A174" s="148"/>
      <c r="B174" s="148"/>
      <c r="C174" s="149"/>
      <c r="D174" s="149"/>
      <c r="E174" s="149"/>
      <c r="F174" s="149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spans="1:26" ht="15">
      <c r="A175" s="148"/>
      <c r="B175" s="148"/>
      <c r="C175" s="149"/>
      <c r="D175" s="149"/>
      <c r="E175" s="149"/>
      <c r="F175" s="149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spans="1:26" ht="15">
      <c r="A176" s="148"/>
      <c r="B176" s="148"/>
      <c r="C176" s="149"/>
      <c r="D176" s="149"/>
      <c r="E176" s="149"/>
      <c r="F176" s="149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spans="1:26" ht="15">
      <c r="A177" s="148"/>
      <c r="B177" s="148"/>
      <c r="C177" s="149"/>
      <c r="D177" s="149"/>
      <c r="E177" s="149"/>
      <c r="F177" s="149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spans="1:26" ht="15">
      <c r="A178" s="148"/>
      <c r="B178" s="148"/>
      <c r="C178" s="149"/>
      <c r="D178" s="149"/>
      <c r="E178" s="149"/>
      <c r="F178" s="149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spans="1:26" ht="15">
      <c r="A179" s="148"/>
      <c r="B179" s="148"/>
      <c r="C179" s="149"/>
      <c r="D179" s="149"/>
      <c r="E179" s="149"/>
      <c r="F179" s="149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spans="1:26" ht="15">
      <c r="A180" s="148"/>
      <c r="B180" s="148"/>
      <c r="C180" s="149"/>
      <c r="D180" s="149"/>
      <c r="E180" s="149"/>
      <c r="F180" s="149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spans="1:26" ht="15">
      <c r="A181" s="148"/>
      <c r="B181" s="148"/>
      <c r="C181" s="149"/>
      <c r="D181" s="149"/>
      <c r="E181" s="149"/>
      <c r="F181" s="149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spans="1:26" ht="15">
      <c r="A182" s="148"/>
      <c r="B182" s="148"/>
      <c r="C182" s="149"/>
      <c r="D182" s="149"/>
      <c r="E182" s="149"/>
      <c r="F182" s="149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spans="1:26" ht="15">
      <c r="A183" s="148"/>
      <c r="B183" s="148"/>
      <c r="C183" s="149"/>
      <c r="D183" s="149"/>
      <c r="E183" s="149"/>
      <c r="F183" s="149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spans="1:26" ht="15">
      <c r="A184" s="148"/>
      <c r="B184" s="148"/>
      <c r="C184" s="149"/>
      <c r="D184" s="149"/>
      <c r="E184" s="149"/>
      <c r="F184" s="149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spans="1:26" ht="15">
      <c r="A185" s="148"/>
      <c r="B185" s="148"/>
      <c r="C185" s="149"/>
      <c r="D185" s="149"/>
      <c r="E185" s="149"/>
      <c r="F185" s="149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spans="1:26" ht="15">
      <c r="A186" s="148"/>
      <c r="B186" s="148"/>
      <c r="C186" s="149"/>
      <c r="D186" s="149"/>
      <c r="E186" s="149"/>
      <c r="F186" s="149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spans="1:26" ht="15">
      <c r="A187" s="148"/>
      <c r="B187" s="148"/>
      <c r="C187" s="149"/>
      <c r="D187" s="149"/>
      <c r="E187" s="149"/>
      <c r="F187" s="149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spans="1:26" ht="15">
      <c r="A188" s="148"/>
      <c r="B188" s="148"/>
      <c r="C188" s="149"/>
      <c r="D188" s="149"/>
      <c r="E188" s="149"/>
      <c r="F188" s="149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spans="1:26" ht="15">
      <c r="A189" s="148"/>
      <c r="B189" s="148"/>
      <c r="C189" s="149"/>
      <c r="D189" s="149"/>
      <c r="E189" s="149"/>
      <c r="F189" s="149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spans="1:26" ht="15">
      <c r="A190" s="148"/>
      <c r="B190" s="148"/>
      <c r="C190" s="149"/>
      <c r="D190" s="149"/>
      <c r="E190" s="149"/>
      <c r="F190" s="149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spans="1:26" ht="15">
      <c r="A191" s="148"/>
      <c r="B191" s="148"/>
      <c r="C191" s="149"/>
      <c r="D191" s="149"/>
      <c r="E191" s="149"/>
      <c r="F191" s="149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spans="1:26" ht="15">
      <c r="A192" s="148"/>
      <c r="B192" s="148"/>
      <c r="C192" s="149"/>
      <c r="D192" s="149"/>
      <c r="E192" s="149"/>
      <c r="F192" s="149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spans="1:26" ht="15">
      <c r="A193" s="148"/>
      <c r="B193" s="148"/>
      <c r="C193" s="149"/>
      <c r="D193" s="149"/>
      <c r="E193" s="149"/>
      <c r="F193" s="149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spans="1:26" ht="15">
      <c r="A194" s="148"/>
      <c r="B194" s="148"/>
      <c r="C194" s="149"/>
      <c r="D194" s="149"/>
      <c r="E194" s="149"/>
      <c r="F194" s="149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spans="1:26" ht="15">
      <c r="A195" s="148"/>
      <c r="B195" s="148"/>
      <c r="C195" s="149"/>
      <c r="D195" s="149"/>
      <c r="E195" s="149"/>
      <c r="F195" s="149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spans="1:26" ht="15">
      <c r="A196" s="148"/>
      <c r="B196" s="148"/>
      <c r="C196" s="149"/>
      <c r="D196" s="149"/>
      <c r="E196" s="149"/>
      <c r="F196" s="149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spans="1:26" ht="15">
      <c r="A197" s="148"/>
      <c r="B197" s="148"/>
      <c r="C197" s="149"/>
      <c r="D197" s="149"/>
      <c r="E197" s="149"/>
      <c r="F197" s="149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spans="1:26" ht="15">
      <c r="A198" s="148"/>
      <c r="B198" s="148"/>
      <c r="C198" s="149"/>
      <c r="D198" s="149"/>
      <c r="E198" s="149"/>
      <c r="F198" s="149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spans="1:26" ht="15">
      <c r="A199" s="148"/>
      <c r="B199" s="148"/>
      <c r="C199" s="149"/>
      <c r="D199" s="149"/>
      <c r="E199" s="149"/>
      <c r="F199" s="149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spans="1:26" ht="15">
      <c r="A200" s="148"/>
      <c r="B200" s="148"/>
      <c r="C200" s="149"/>
      <c r="D200" s="149"/>
      <c r="E200" s="149"/>
      <c r="F200" s="149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spans="1:26" ht="15">
      <c r="A201" s="148"/>
      <c r="B201" s="148"/>
      <c r="C201" s="149"/>
      <c r="D201" s="149"/>
      <c r="E201" s="149"/>
      <c r="F201" s="149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spans="1:26" ht="15">
      <c r="A202" s="148"/>
      <c r="B202" s="148"/>
      <c r="C202" s="149"/>
      <c r="D202" s="149"/>
      <c r="E202" s="149"/>
      <c r="F202" s="149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spans="1:26" ht="15">
      <c r="A203" s="148"/>
      <c r="B203" s="148"/>
      <c r="C203" s="149"/>
      <c r="D203" s="149"/>
      <c r="E203" s="149"/>
      <c r="F203" s="149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spans="1:26" ht="15">
      <c r="A204" s="148"/>
      <c r="B204" s="148"/>
      <c r="C204" s="149"/>
      <c r="D204" s="149"/>
      <c r="E204" s="149"/>
      <c r="F204" s="149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spans="1:26" ht="15">
      <c r="A205" s="148"/>
      <c r="B205" s="148"/>
      <c r="C205" s="149"/>
      <c r="D205" s="149"/>
      <c r="E205" s="149"/>
      <c r="F205" s="149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spans="1:26" ht="15">
      <c r="A206" s="148"/>
      <c r="B206" s="148"/>
      <c r="C206" s="149"/>
      <c r="D206" s="149"/>
      <c r="E206" s="149"/>
      <c r="F206" s="149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spans="1:26" ht="15">
      <c r="A207" s="148"/>
      <c r="B207" s="148"/>
      <c r="C207" s="149"/>
      <c r="D207" s="149"/>
      <c r="E207" s="149"/>
      <c r="F207" s="149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spans="1:26" ht="15">
      <c r="A208" s="148"/>
      <c r="B208" s="148"/>
      <c r="C208" s="149"/>
      <c r="D208" s="149"/>
      <c r="E208" s="149"/>
      <c r="F208" s="149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spans="1:26" ht="15">
      <c r="A209" s="148"/>
      <c r="B209" s="148"/>
      <c r="C209" s="149"/>
      <c r="D209" s="149"/>
      <c r="E209" s="149"/>
      <c r="F209" s="149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spans="1:26" ht="15">
      <c r="A210" s="148"/>
      <c r="B210" s="148"/>
      <c r="C210" s="149"/>
      <c r="D210" s="149"/>
      <c r="E210" s="149"/>
      <c r="F210" s="149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spans="1:26" ht="15">
      <c r="A211" s="148"/>
      <c r="B211" s="148"/>
      <c r="C211" s="149"/>
      <c r="D211" s="149"/>
      <c r="E211" s="149"/>
      <c r="F211" s="149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spans="1:26" ht="15">
      <c r="A212" s="148"/>
      <c r="B212" s="148"/>
      <c r="C212" s="149"/>
      <c r="D212" s="149"/>
      <c r="E212" s="149"/>
      <c r="F212" s="149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spans="1:26" ht="15">
      <c r="A213" s="148"/>
      <c r="B213" s="148"/>
      <c r="C213" s="149"/>
      <c r="D213" s="149"/>
      <c r="E213" s="149"/>
      <c r="F213" s="149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spans="1:26" ht="15">
      <c r="A214" s="148"/>
      <c r="B214" s="148"/>
      <c r="C214" s="149"/>
      <c r="D214" s="149"/>
      <c r="E214" s="149"/>
      <c r="F214" s="149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spans="1:26" ht="15">
      <c r="A215" s="148"/>
      <c r="B215" s="148"/>
      <c r="C215" s="149"/>
      <c r="D215" s="149"/>
      <c r="E215" s="149"/>
      <c r="F215" s="149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spans="1:26" ht="15">
      <c r="A216" s="148"/>
      <c r="B216" s="148"/>
      <c r="C216" s="149"/>
      <c r="D216" s="149"/>
      <c r="E216" s="149"/>
      <c r="F216" s="149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spans="1:26" ht="15">
      <c r="A217" s="148"/>
      <c r="B217" s="148"/>
      <c r="C217" s="149"/>
      <c r="D217" s="149"/>
      <c r="E217" s="149"/>
      <c r="F217" s="149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spans="1:26" ht="15">
      <c r="A218" s="148"/>
      <c r="B218" s="148"/>
      <c r="C218" s="149"/>
      <c r="D218" s="149"/>
      <c r="E218" s="149"/>
      <c r="F218" s="149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spans="1:26" ht="15">
      <c r="A219" s="148"/>
      <c r="B219" s="148"/>
      <c r="C219" s="149"/>
      <c r="D219" s="149"/>
      <c r="E219" s="149"/>
      <c r="F219" s="149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spans="1:26" ht="15">
      <c r="A220" s="148"/>
      <c r="B220" s="148"/>
      <c r="C220" s="149"/>
      <c r="D220" s="149"/>
      <c r="E220" s="149"/>
      <c r="F220" s="149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spans="1:26" ht="15">
      <c r="A221" s="148"/>
      <c r="B221" s="148"/>
      <c r="C221" s="149"/>
      <c r="D221" s="149"/>
      <c r="E221" s="149"/>
      <c r="F221" s="149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spans="1:26" ht="15">
      <c r="A222" s="148"/>
      <c r="B222" s="148"/>
      <c r="C222" s="149"/>
      <c r="D222" s="149"/>
      <c r="E222" s="149"/>
      <c r="F222" s="149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spans="1:26" ht="15">
      <c r="A223" s="148"/>
      <c r="B223" s="148"/>
      <c r="C223" s="149"/>
      <c r="D223" s="149"/>
      <c r="E223" s="149"/>
      <c r="F223" s="149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spans="1:26" ht="15">
      <c r="A224" s="148"/>
      <c r="B224" s="148"/>
      <c r="C224" s="149"/>
      <c r="D224" s="149"/>
      <c r="E224" s="149"/>
      <c r="F224" s="149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spans="1:26" ht="15">
      <c r="A225" s="148"/>
      <c r="B225" s="148"/>
      <c r="C225" s="149"/>
      <c r="D225" s="149"/>
      <c r="E225" s="149"/>
      <c r="F225" s="149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spans="1:26" ht="15">
      <c r="A226" s="148"/>
      <c r="B226" s="148"/>
      <c r="C226" s="149"/>
      <c r="D226" s="149"/>
      <c r="E226" s="149"/>
      <c r="F226" s="149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spans="1:26" ht="15">
      <c r="A227" s="148"/>
      <c r="B227" s="148"/>
      <c r="C227" s="149"/>
      <c r="D227" s="149"/>
      <c r="E227" s="149"/>
      <c r="F227" s="149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spans="1:26" ht="15">
      <c r="A228" s="148"/>
      <c r="B228" s="148"/>
      <c r="C228" s="149"/>
      <c r="D228" s="149"/>
      <c r="E228" s="149"/>
      <c r="F228" s="149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spans="1:26" ht="15">
      <c r="A229" s="148"/>
      <c r="B229" s="148"/>
      <c r="C229" s="149"/>
      <c r="D229" s="149"/>
      <c r="E229" s="149"/>
      <c r="F229" s="149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spans="1:26" ht="15">
      <c r="A230" s="148"/>
      <c r="B230" s="148"/>
      <c r="C230" s="149"/>
      <c r="D230" s="149"/>
      <c r="E230" s="149"/>
      <c r="F230" s="149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spans="1:26" ht="15">
      <c r="A231" s="148"/>
      <c r="B231" s="148"/>
      <c r="C231" s="149"/>
      <c r="D231" s="149"/>
      <c r="E231" s="149"/>
      <c r="F231" s="149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spans="1:26" ht="15">
      <c r="A232" s="148"/>
      <c r="B232" s="148"/>
      <c r="C232" s="149"/>
      <c r="D232" s="149"/>
      <c r="E232" s="149"/>
      <c r="F232" s="149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spans="1:26" ht="15">
      <c r="A233" s="148"/>
      <c r="B233" s="148"/>
      <c r="C233" s="149"/>
      <c r="D233" s="149"/>
      <c r="E233" s="149"/>
      <c r="F233" s="149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spans="1:26" ht="15">
      <c r="A234" s="148"/>
      <c r="B234" s="148"/>
      <c r="C234" s="149"/>
      <c r="D234" s="149"/>
      <c r="E234" s="149"/>
      <c r="F234" s="149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spans="1:26" ht="15">
      <c r="A235" s="148"/>
      <c r="B235" s="148"/>
      <c r="C235" s="149"/>
      <c r="D235" s="149"/>
      <c r="E235" s="149"/>
      <c r="F235" s="149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spans="1:26" ht="15">
      <c r="A236" s="148"/>
      <c r="B236" s="148"/>
      <c r="C236" s="149"/>
      <c r="D236" s="149"/>
      <c r="E236" s="149"/>
      <c r="F236" s="149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spans="1:26" ht="15">
      <c r="A237" s="148"/>
      <c r="B237" s="148"/>
      <c r="C237" s="149"/>
      <c r="D237" s="149"/>
      <c r="E237" s="149"/>
      <c r="F237" s="149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spans="1:26" ht="15">
      <c r="A238" s="148"/>
      <c r="B238" s="148"/>
      <c r="C238" s="149"/>
      <c r="D238" s="149"/>
      <c r="E238" s="149"/>
      <c r="F238" s="149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spans="1:26" ht="15">
      <c r="A239" s="148"/>
      <c r="B239" s="148"/>
      <c r="C239" s="149"/>
      <c r="D239" s="149"/>
      <c r="E239" s="149"/>
      <c r="F239" s="149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spans="1:26" ht="15">
      <c r="A240" s="148"/>
      <c r="B240" s="148"/>
      <c r="C240" s="149"/>
      <c r="D240" s="149"/>
      <c r="E240" s="149"/>
      <c r="F240" s="149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spans="1:26" ht="15">
      <c r="A241" s="148"/>
      <c r="B241" s="148"/>
      <c r="C241" s="149"/>
      <c r="D241" s="149"/>
      <c r="E241" s="149"/>
      <c r="F241" s="149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spans="1:26" ht="15">
      <c r="A242" s="148"/>
      <c r="B242" s="148"/>
      <c r="C242" s="149"/>
      <c r="D242" s="149"/>
      <c r="E242" s="149"/>
      <c r="F242" s="149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spans="1:26" ht="15">
      <c r="A243" s="148"/>
      <c r="B243" s="148"/>
      <c r="C243" s="149"/>
      <c r="D243" s="149"/>
      <c r="E243" s="149"/>
      <c r="F243" s="149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spans="1:26" ht="15">
      <c r="A244" s="148"/>
      <c r="B244" s="148"/>
      <c r="C244" s="149"/>
      <c r="D244" s="149"/>
      <c r="E244" s="149"/>
      <c r="F244" s="149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spans="1:26" ht="15">
      <c r="A245" s="148"/>
      <c r="B245" s="148"/>
      <c r="C245" s="149"/>
      <c r="D245" s="149"/>
      <c r="E245" s="149"/>
      <c r="F245" s="149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spans="1:26" ht="15">
      <c r="A246" s="148"/>
      <c r="B246" s="148"/>
      <c r="C246" s="149"/>
      <c r="D246" s="149"/>
      <c r="E246" s="149"/>
      <c r="F246" s="149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spans="1:26" ht="15">
      <c r="A247" s="148"/>
      <c r="B247" s="148"/>
      <c r="C247" s="149"/>
      <c r="D247" s="149"/>
      <c r="E247" s="149"/>
      <c r="F247" s="149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spans="1:26" ht="15">
      <c r="A248" s="148"/>
      <c r="B248" s="148"/>
      <c r="C248" s="149"/>
      <c r="D248" s="149"/>
      <c r="E248" s="149"/>
      <c r="F248" s="149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</row>
    <row r="249" spans="1:26" ht="15">
      <c r="A249" s="148"/>
      <c r="B249" s="148"/>
      <c r="C249" s="149"/>
      <c r="D249" s="149"/>
      <c r="E249" s="149"/>
      <c r="F249" s="149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</row>
    <row r="250" spans="1:26" ht="15">
      <c r="A250" s="148"/>
      <c r="B250" s="148"/>
      <c r="C250" s="149"/>
      <c r="D250" s="149"/>
      <c r="E250" s="149"/>
      <c r="F250" s="149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</row>
    <row r="251" spans="1:26" ht="15">
      <c r="A251" s="148"/>
      <c r="B251" s="148"/>
      <c r="C251" s="149"/>
      <c r="D251" s="149"/>
      <c r="E251" s="149"/>
      <c r="F251" s="149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</row>
    <row r="252" spans="1:26" ht="15">
      <c r="A252" s="148"/>
      <c r="B252" s="148"/>
      <c r="C252" s="149"/>
      <c r="D252" s="149"/>
      <c r="E252" s="149"/>
      <c r="F252" s="149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</row>
    <row r="253" spans="1:26" ht="15">
      <c r="A253" s="148"/>
      <c r="B253" s="148"/>
      <c r="C253" s="149"/>
      <c r="D253" s="149"/>
      <c r="E253" s="149"/>
      <c r="F253" s="149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</row>
    <row r="254" spans="1:26" ht="15">
      <c r="A254" s="148"/>
      <c r="B254" s="148"/>
      <c r="C254" s="149"/>
      <c r="D254" s="149"/>
      <c r="E254" s="149"/>
      <c r="F254" s="149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</row>
    <row r="255" spans="1:26" ht="15">
      <c r="A255" s="148"/>
      <c r="B255" s="148"/>
      <c r="C255" s="149"/>
      <c r="D255" s="149"/>
      <c r="E255" s="149"/>
      <c r="F255" s="149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</row>
    <row r="256" spans="1:26" ht="15">
      <c r="A256" s="148"/>
      <c r="B256" s="148"/>
      <c r="C256" s="149"/>
      <c r="D256" s="149"/>
      <c r="E256" s="149"/>
      <c r="F256" s="149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</row>
    <row r="257" spans="1:26" ht="15">
      <c r="A257" s="148"/>
      <c r="B257" s="148"/>
      <c r="C257" s="149"/>
      <c r="D257" s="149"/>
      <c r="E257" s="149"/>
      <c r="F257" s="149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</row>
    <row r="258" spans="1:26" ht="15">
      <c r="A258" s="148"/>
      <c r="B258" s="148"/>
      <c r="C258" s="149"/>
      <c r="D258" s="149"/>
      <c r="E258" s="149"/>
      <c r="F258" s="149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</row>
    <row r="259" spans="1:26" ht="15">
      <c r="A259" s="148"/>
      <c r="B259" s="148"/>
      <c r="C259" s="149"/>
      <c r="D259" s="149"/>
      <c r="E259" s="149"/>
      <c r="F259" s="149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</row>
    <row r="260" spans="1:26" ht="15">
      <c r="A260" s="148"/>
      <c r="B260" s="148"/>
      <c r="C260" s="149"/>
      <c r="D260" s="149"/>
      <c r="E260" s="149"/>
      <c r="F260" s="149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</row>
    <row r="261" spans="1:26" ht="15">
      <c r="A261" s="148"/>
      <c r="B261" s="148"/>
      <c r="C261" s="149"/>
      <c r="D261" s="149"/>
      <c r="E261" s="149"/>
      <c r="F261" s="149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</row>
    <row r="262" spans="1:26" ht="15">
      <c r="A262" s="148"/>
      <c r="B262" s="148"/>
      <c r="C262" s="149"/>
      <c r="D262" s="149"/>
      <c r="E262" s="149"/>
      <c r="F262" s="149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</row>
    <row r="263" spans="1:26" ht="15">
      <c r="A263" s="148"/>
      <c r="B263" s="148"/>
      <c r="C263" s="149"/>
      <c r="D263" s="149"/>
      <c r="E263" s="149"/>
      <c r="F263" s="149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</row>
    <row r="264" spans="1:26" ht="15">
      <c r="A264" s="148"/>
      <c r="B264" s="148"/>
      <c r="C264" s="149"/>
      <c r="D264" s="149"/>
      <c r="E264" s="149"/>
      <c r="F264" s="149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</row>
    <row r="265" spans="1:26" ht="15">
      <c r="A265" s="148"/>
      <c r="B265" s="148"/>
      <c r="C265" s="149"/>
      <c r="D265" s="149"/>
      <c r="E265" s="149"/>
      <c r="F265" s="149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</row>
    <row r="266" spans="1:26" ht="15">
      <c r="A266" s="148"/>
      <c r="B266" s="148"/>
      <c r="C266" s="149"/>
      <c r="D266" s="149"/>
      <c r="E266" s="149"/>
      <c r="F266" s="149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</row>
    <row r="267" spans="1:26" ht="15">
      <c r="A267" s="148"/>
      <c r="B267" s="148"/>
      <c r="C267" s="149"/>
      <c r="D267" s="149"/>
      <c r="E267" s="149"/>
      <c r="F267" s="149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</row>
    <row r="268" spans="1:26" ht="15">
      <c r="A268" s="148"/>
      <c r="B268" s="148"/>
      <c r="C268" s="149"/>
      <c r="D268" s="149"/>
      <c r="E268" s="149"/>
      <c r="F268" s="149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</row>
    <row r="269" spans="1:26" ht="15">
      <c r="A269" s="148"/>
      <c r="B269" s="148"/>
      <c r="C269" s="149"/>
      <c r="D269" s="149"/>
      <c r="E269" s="149"/>
      <c r="F269" s="149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</row>
    <row r="270" spans="1:26" ht="15">
      <c r="A270" s="148"/>
      <c r="B270" s="148"/>
      <c r="C270" s="149"/>
      <c r="D270" s="149"/>
      <c r="E270" s="149"/>
      <c r="F270" s="149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</row>
    <row r="271" spans="1:26" ht="15">
      <c r="A271" s="148"/>
      <c r="B271" s="148"/>
      <c r="C271" s="149"/>
      <c r="D271" s="149"/>
      <c r="E271" s="149"/>
      <c r="F271" s="149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</row>
    <row r="272" spans="1:26" ht="15">
      <c r="A272" s="148"/>
      <c r="B272" s="148"/>
      <c r="C272" s="149"/>
      <c r="D272" s="149"/>
      <c r="E272" s="149"/>
      <c r="F272" s="149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</row>
    <row r="273" spans="1:26" ht="15">
      <c r="A273" s="148"/>
      <c r="B273" s="148"/>
      <c r="C273" s="149"/>
      <c r="D273" s="149"/>
      <c r="E273" s="149"/>
      <c r="F273" s="149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</row>
    <row r="274" spans="1:26" ht="15">
      <c r="A274" s="148"/>
      <c r="B274" s="148"/>
      <c r="C274" s="149"/>
      <c r="D274" s="149"/>
      <c r="E274" s="149"/>
      <c r="F274" s="149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</row>
    <row r="275" spans="1:26" ht="15">
      <c r="A275" s="148"/>
      <c r="B275" s="148"/>
      <c r="C275" s="149"/>
      <c r="D275" s="149"/>
      <c r="E275" s="149"/>
      <c r="F275" s="149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</row>
    <row r="276" spans="1:26" ht="15">
      <c r="A276" s="148"/>
      <c r="B276" s="148"/>
      <c r="C276" s="149"/>
      <c r="D276" s="149"/>
      <c r="E276" s="149"/>
      <c r="F276" s="149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</row>
    <row r="277" spans="1:26" ht="15">
      <c r="A277" s="148"/>
      <c r="B277" s="148"/>
      <c r="C277" s="149"/>
      <c r="D277" s="149"/>
      <c r="E277" s="149"/>
      <c r="F277" s="149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spans="1:26" ht="15">
      <c r="A278" s="148"/>
      <c r="B278" s="148"/>
      <c r="C278" s="149"/>
      <c r="D278" s="149"/>
      <c r="E278" s="149"/>
      <c r="F278" s="149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</row>
    <row r="279" spans="1:26" ht="15">
      <c r="A279" s="148"/>
      <c r="B279" s="148"/>
      <c r="C279" s="149"/>
      <c r="D279" s="149"/>
      <c r="E279" s="149"/>
      <c r="F279" s="149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</row>
    <row r="280" spans="1:26" ht="15">
      <c r="A280" s="148"/>
      <c r="B280" s="148"/>
      <c r="C280" s="149"/>
      <c r="D280" s="149"/>
      <c r="E280" s="149"/>
      <c r="F280" s="149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</row>
    <row r="281" spans="1:26" ht="15">
      <c r="A281" s="148"/>
      <c r="B281" s="148"/>
      <c r="C281" s="149"/>
      <c r="D281" s="149"/>
      <c r="E281" s="149"/>
      <c r="F281" s="149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</row>
    <row r="282" spans="1:26" ht="15">
      <c r="A282" s="148"/>
      <c r="B282" s="148"/>
      <c r="C282" s="149"/>
      <c r="D282" s="149"/>
      <c r="E282" s="149"/>
      <c r="F282" s="149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</row>
    <row r="283" spans="1:26" ht="15">
      <c r="A283" s="148"/>
      <c r="B283" s="148"/>
      <c r="C283" s="149"/>
      <c r="D283" s="149"/>
      <c r="E283" s="149"/>
      <c r="F283" s="149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</row>
    <row r="284" spans="1:26" ht="15">
      <c r="A284" s="148"/>
      <c r="B284" s="148"/>
      <c r="C284" s="149"/>
      <c r="D284" s="149"/>
      <c r="E284" s="149"/>
      <c r="F284" s="149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</row>
    <row r="285" spans="1:26" ht="15">
      <c r="A285" s="148"/>
      <c r="B285" s="148"/>
      <c r="C285" s="149"/>
      <c r="D285" s="149"/>
      <c r="E285" s="149"/>
      <c r="F285" s="149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</row>
    <row r="286" spans="1:26" ht="15">
      <c r="A286" s="148"/>
      <c r="B286" s="148"/>
      <c r="C286" s="149"/>
      <c r="D286" s="149"/>
      <c r="E286" s="149"/>
      <c r="F286" s="149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</row>
    <row r="287" spans="1:26" ht="15">
      <c r="A287" s="148"/>
      <c r="B287" s="148"/>
      <c r="C287" s="149"/>
      <c r="D287" s="149"/>
      <c r="E287" s="149"/>
      <c r="F287" s="149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</row>
    <row r="288" spans="1:26" ht="15">
      <c r="A288" s="148"/>
      <c r="B288" s="148"/>
      <c r="C288" s="149"/>
      <c r="D288" s="149"/>
      <c r="E288" s="149"/>
      <c r="F288" s="149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</row>
    <row r="289" spans="1:26" ht="15">
      <c r="A289" s="148"/>
      <c r="B289" s="148"/>
      <c r="C289" s="149"/>
      <c r="D289" s="149"/>
      <c r="E289" s="149"/>
      <c r="F289" s="149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</row>
    <row r="290" spans="1:26" ht="15">
      <c r="A290" s="148"/>
      <c r="B290" s="148"/>
      <c r="C290" s="149"/>
      <c r="D290" s="149"/>
      <c r="E290" s="149"/>
      <c r="F290" s="149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</row>
    <row r="291" spans="1:26" ht="15">
      <c r="A291" s="148"/>
      <c r="B291" s="148"/>
      <c r="C291" s="149"/>
      <c r="D291" s="149"/>
      <c r="E291" s="149"/>
      <c r="F291" s="149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</row>
    <row r="292" spans="1:26" ht="15">
      <c r="A292" s="148"/>
      <c r="B292" s="148"/>
      <c r="C292" s="149"/>
      <c r="D292" s="149"/>
      <c r="E292" s="149"/>
      <c r="F292" s="149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</row>
    <row r="293" spans="1:26" ht="15">
      <c r="A293" s="148"/>
      <c r="B293" s="148"/>
      <c r="C293" s="149"/>
      <c r="D293" s="149"/>
      <c r="E293" s="149"/>
      <c r="F293" s="149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</row>
    <row r="294" spans="1:26" ht="15">
      <c r="A294" s="148"/>
      <c r="B294" s="148"/>
      <c r="C294" s="149"/>
      <c r="D294" s="149"/>
      <c r="E294" s="149"/>
      <c r="F294" s="149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</row>
    <row r="295" spans="1:26" ht="15">
      <c r="A295" s="148"/>
      <c r="B295" s="148"/>
      <c r="C295" s="149"/>
      <c r="D295" s="149"/>
      <c r="E295" s="149"/>
      <c r="F295" s="149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</row>
    <row r="296" spans="1:26" ht="15">
      <c r="A296" s="148"/>
      <c r="B296" s="148"/>
      <c r="C296" s="149"/>
      <c r="D296" s="149"/>
      <c r="E296" s="149"/>
      <c r="F296" s="149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</row>
    <row r="297" spans="1:26" ht="15">
      <c r="A297" s="148"/>
      <c r="B297" s="148"/>
      <c r="C297" s="149"/>
      <c r="D297" s="149"/>
      <c r="E297" s="149"/>
      <c r="F297" s="149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</row>
    <row r="298" spans="1:26" ht="15">
      <c r="A298" s="148"/>
      <c r="B298" s="148"/>
      <c r="C298" s="149"/>
      <c r="D298" s="149"/>
      <c r="E298" s="149"/>
      <c r="F298" s="149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</row>
    <row r="299" spans="1:26" ht="15">
      <c r="A299" s="148"/>
      <c r="B299" s="148"/>
      <c r="C299" s="149"/>
      <c r="D299" s="149"/>
      <c r="E299" s="149"/>
      <c r="F299" s="149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</row>
    <row r="300" spans="1:26" ht="15">
      <c r="A300" s="148"/>
      <c r="B300" s="148"/>
      <c r="C300" s="149"/>
      <c r="D300" s="149"/>
      <c r="E300" s="149"/>
      <c r="F300" s="149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</row>
    <row r="301" spans="1:26" ht="15">
      <c r="A301" s="148"/>
      <c r="B301" s="148"/>
      <c r="C301" s="149"/>
      <c r="D301" s="149"/>
      <c r="E301" s="149"/>
      <c r="F301" s="149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</row>
    <row r="302" spans="1:26" ht="15">
      <c r="A302" s="148"/>
      <c r="B302" s="148"/>
      <c r="C302" s="149"/>
      <c r="D302" s="149"/>
      <c r="E302" s="149"/>
      <c r="F302" s="149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</row>
    <row r="303" spans="1:26" ht="15">
      <c r="A303" s="148"/>
      <c r="B303" s="148"/>
      <c r="C303" s="149"/>
      <c r="D303" s="149"/>
      <c r="E303" s="149"/>
      <c r="F303" s="149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</row>
    <row r="304" spans="1:26" ht="15">
      <c r="A304" s="148"/>
      <c r="B304" s="148"/>
      <c r="C304" s="149"/>
      <c r="D304" s="149"/>
      <c r="E304" s="149"/>
      <c r="F304" s="149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</row>
    <row r="305" spans="1:26" ht="15">
      <c r="A305" s="148"/>
      <c r="B305" s="148"/>
      <c r="C305" s="149"/>
      <c r="D305" s="149"/>
      <c r="E305" s="149"/>
      <c r="F305" s="149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</row>
    <row r="306" spans="1:26" ht="15">
      <c r="A306" s="148"/>
      <c r="B306" s="148"/>
      <c r="C306" s="149"/>
      <c r="D306" s="149"/>
      <c r="E306" s="149"/>
      <c r="F306" s="149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</row>
    <row r="307" spans="1:26" ht="15">
      <c r="A307" s="148"/>
      <c r="B307" s="148"/>
      <c r="C307" s="149"/>
      <c r="D307" s="149"/>
      <c r="E307" s="149"/>
      <c r="F307" s="149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spans="1:26" ht="15">
      <c r="A308" s="148"/>
      <c r="B308" s="148"/>
      <c r="C308" s="149"/>
      <c r="D308" s="149"/>
      <c r="E308" s="149"/>
      <c r="F308" s="149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spans="1:26" ht="15">
      <c r="A309" s="148"/>
      <c r="B309" s="148"/>
      <c r="C309" s="149"/>
      <c r="D309" s="149"/>
      <c r="E309" s="149"/>
      <c r="F309" s="149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spans="1:26" ht="15">
      <c r="A310" s="148"/>
      <c r="B310" s="148"/>
      <c r="C310" s="149"/>
      <c r="D310" s="149"/>
      <c r="E310" s="149"/>
      <c r="F310" s="149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spans="1:26" ht="15">
      <c r="A311" s="148"/>
      <c r="B311" s="148"/>
      <c r="C311" s="149"/>
      <c r="D311" s="149"/>
      <c r="E311" s="149"/>
      <c r="F311" s="149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spans="1:26" ht="15">
      <c r="A312" s="148"/>
      <c r="B312" s="148"/>
      <c r="C312" s="149"/>
      <c r="D312" s="149"/>
      <c r="E312" s="149"/>
      <c r="F312" s="149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spans="1:26" ht="15">
      <c r="A313" s="148"/>
      <c r="B313" s="148"/>
      <c r="C313" s="149"/>
      <c r="D313" s="149"/>
      <c r="E313" s="149"/>
      <c r="F313" s="149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spans="1:26" ht="15">
      <c r="A314" s="148"/>
      <c r="B314" s="148"/>
      <c r="C314" s="149"/>
      <c r="D314" s="149"/>
      <c r="E314" s="149"/>
      <c r="F314" s="149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spans="1:26" ht="15">
      <c r="A315" s="148"/>
      <c r="B315" s="148"/>
      <c r="C315" s="149"/>
      <c r="D315" s="149"/>
      <c r="E315" s="149"/>
      <c r="F315" s="149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spans="1:26" ht="15">
      <c r="A316" s="148"/>
      <c r="B316" s="148"/>
      <c r="C316" s="149"/>
      <c r="D316" s="149"/>
      <c r="E316" s="149"/>
      <c r="F316" s="149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spans="1:26" ht="15">
      <c r="A317" s="148"/>
      <c r="B317" s="148"/>
      <c r="C317" s="149"/>
      <c r="D317" s="149"/>
      <c r="E317" s="149"/>
      <c r="F317" s="149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spans="1:26" ht="15">
      <c r="A318" s="148"/>
      <c r="B318" s="148"/>
      <c r="C318" s="149"/>
      <c r="D318" s="149"/>
      <c r="E318" s="149"/>
      <c r="F318" s="149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spans="1:26" ht="15">
      <c r="A319" s="148"/>
      <c r="B319" s="148"/>
      <c r="C319" s="149"/>
      <c r="D319" s="149"/>
      <c r="E319" s="149"/>
      <c r="F319" s="149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spans="1:26" ht="15">
      <c r="A320" s="148"/>
      <c r="B320" s="148"/>
      <c r="C320" s="149"/>
      <c r="D320" s="149"/>
      <c r="E320" s="149"/>
      <c r="F320" s="149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spans="1:26" ht="15">
      <c r="A321" s="148"/>
      <c r="B321" s="148"/>
      <c r="C321" s="149"/>
      <c r="D321" s="149"/>
      <c r="E321" s="149"/>
      <c r="F321" s="149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spans="1:26" ht="15">
      <c r="A322" s="148"/>
      <c r="B322" s="148"/>
      <c r="C322" s="149"/>
      <c r="D322" s="149"/>
      <c r="E322" s="149"/>
      <c r="F322" s="149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spans="1:26" ht="15">
      <c r="A323" s="148"/>
      <c r="B323" s="148"/>
      <c r="C323" s="149"/>
      <c r="D323" s="149"/>
      <c r="E323" s="149"/>
      <c r="F323" s="149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spans="1:26" ht="15">
      <c r="A324" s="148"/>
      <c r="B324" s="148"/>
      <c r="C324" s="149"/>
      <c r="D324" s="149"/>
      <c r="E324" s="149"/>
      <c r="F324" s="149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spans="1:26" ht="15">
      <c r="A325" s="148"/>
      <c r="B325" s="148"/>
      <c r="C325" s="149"/>
      <c r="D325" s="149"/>
      <c r="E325" s="149"/>
      <c r="F325" s="149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spans="1:26" ht="15">
      <c r="A326" s="148"/>
      <c r="B326" s="148"/>
      <c r="C326" s="149"/>
      <c r="D326" s="149"/>
      <c r="E326" s="149"/>
      <c r="F326" s="149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spans="1:26" ht="15">
      <c r="A327" s="148"/>
      <c r="B327" s="148"/>
      <c r="C327" s="149"/>
      <c r="D327" s="149"/>
      <c r="E327" s="149"/>
      <c r="F327" s="149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spans="1:26" ht="15">
      <c r="A328" s="148"/>
      <c r="B328" s="148"/>
      <c r="C328" s="149"/>
      <c r="D328" s="149"/>
      <c r="E328" s="149"/>
      <c r="F328" s="149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spans="1:26" ht="15">
      <c r="A329" s="148"/>
      <c r="B329" s="148"/>
      <c r="C329" s="149"/>
      <c r="D329" s="149"/>
      <c r="E329" s="149"/>
      <c r="F329" s="149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spans="1:26" ht="15">
      <c r="A330" s="148"/>
      <c r="B330" s="148"/>
      <c r="C330" s="149"/>
      <c r="D330" s="149"/>
      <c r="E330" s="149"/>
      <c r="F330" s="149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spans="1:26" ht="15">
      <c r="A331" s="148"/>
      <c r="B331" s="148"/>
      <c r="C331" s="149"/>
      <c r="D331" s="149"/>
      <c r="E331" s="149"/>
      <c r="F331" s="149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spans="1:26" ht="15">
      <c r="A332" s="148"/>
      <c r="B332" s="148"/>
      <c r="C332" s="149"/>
      <c r="D332" s="149"/>
      <c r="E332" s="149"/>
      <c r="F332" s="149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spans="1:26" ht="15">
      <c r="A333" s="148"/>
      <c r="B333" s="148"/>
      <c r="C333" s="149"/>
      <c r="D333" s="149"/>
      <c r="E333" s="149"/>
      <c r="F333" s="149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spans="1:26" ht="15">
      <c r="A334" s="148"/>
      <c r="B334" s="148"/>
      <c r="C334" s="149"/>
      <c r="D334" s="149"/>
      <c r="E334" s="149"/>
      <c r="F334" s="149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spans="1:26" ht="15">
      <c r="A335" s="148"/>
      <c r="B335" s="148"/>
      <c r="C335" s="149"/>
      <c r="D335" s="149"/>
      <c r="E335" s="149"/>
      <c r="F335" s="149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spans="1:26" ht="15">
      <c r="A336" s="148"/>
      <c r="B336" s="148"/>
      <c r="C336" s="149"/>
      <c r="D336" s="149"/>
      <c r="E336" s="149"/>
      <c r="F336" s="149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spans="1:26" ht="15">
      <c r="A337" s="148"/>
      <c r="B337" s="148"/>
      <c r="C337" s="149"/>
      <c r="D337" s="149"/>
      <c r="E337" s="149"/>
      <c r="F337" s="149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spans="1:26" ht="15">
      <c r="A338" s="148"/>
      <c r="B338" s="148"/>
      <c r="C338" s="149"/>
      <c r="D338" s="149"/>
      <c r="E338" s="149"/>
      <c r="F338" s="149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spans="1:26" ht="15">
      <c r="A339" s="148"/>
      <c r="B339" s="148"/>
      <c r="C339" s="149"/>
      <c r="D339" s="149"/>
      <c r="E339" s="149"/>
      <c r="F339" s="149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spans="1:26" ht="15">
      <c r="A340" s="148"/>
      <c r="B340" s="148"/>
      <c r="C340" s="149"/>
      <c r="D340" s="149"/>
      <c r="E340" s="149"/>
      <c r="F340" s="149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spans="1:26" ht="15">
      <c r="A341" s="148"/>
      <c r="B341" s="148"/>
      <c r="C341" s="149"/>
      <c r="D341" s="149"/>
      <c r="E341" s="149"/>
      <c r="F341" s="149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spans="1:26" ht="15">
      <c r="A342" s="148"/>
      <c r="B342" s="148"/>
      <c r="C342" s="149"/>
      <c r="D342" s="149"/>
      <c r="E342" s="149"/>
      <c r="F342" s="149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spans="1:26" ht="15">
      <c r="A343" s="148"/>
      <c r="B343" s="148"/>
      <c r="C343" s="149"/>
      <c r="D343" s="149"/>
      <c r="E343" s="149"/>
      <c r="F343" s="149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spans="1:26" ht="15">
      <c r="A344" s="148"/>
      <c r="B344" s="148"/>
      <c r="C344" s="149"/>
      <c r="D344" s="149"/>
      <c r="E344" s="149"/>
      <c r="F344" s="149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spans="1:26" ht="15">
      <c r="A345" s="148"/>
      <c r="B345" s="148"/>
      <c r="C345" s="149"/>
      <c r="D345" s="149"/>
      <c r="E345" s="149"/>
      <c r="F345" s="149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spans="1:26" ht="15">
      <c r="A346" s="148"/>
      <c r="B346" s="148"/>
      <c r="C346" s="149"/>
      <c r="D346" s="149"/>
      <c r="E346" s="149"/>
      <c r="F346" s="149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spans="1:26" ht="15">
      <c r="A347" s="148"/>
      <c r="B347" s="148"/>
      <c r="C347" s="149"/>
      <c r="D347" s="149"/>
      <c r="E347" s="149"/>
      <c r="F347" s="149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spans="1:26" ht="15">
      <c r="A348" s="148"/>
      <c r="B348" s="148"/>
      <c r="C348" s="149"/>
      <c r="D348" s="149"/>
      <c r="E348" s="149"/>
      <c r="F348" s="149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spans="1:26" ht="15">
      <c r="A349" s="148"/>
      <c r="B349" s="148"/>
      <c r="C349" s="149"/>
      <c r="D349" s="149"/>
      <c r="E349" s="149"/>
      <c r="F349" s="149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spans="1:26" ht="15">
      <c r="A350" s="148"/>
      <c r="B350" s="148"/>
      <c r="C350" s="149"/>
      <c r="D350" s="149"/>
      <c r="E350" s="149"/>
      <c r="F350" s="149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spans="1:26" ht="15">
      <c r="A351" s="148"/>
      <c r="B351" s="148"/>
      <c r="C351" s="149"/>
      <c r="D351" s="149"/>
      <c r="E351" s="149"/>
      <c r="F351" s="149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spans="1:26" ht="15">
      <c r="A352" s="148"/>
      <c r="B352" s="148"/>
      <c r="C352" s="149"/>
      <c r="D352" s="149"/>
      <c r="E352" s="149"/>
      <c r="F352" s="149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spans="1:26" ht="15">
      <c r="A353" s="148"/>
      <c r="B353" s="148"/>
      <c r="C353" s="149"/>
      <c r="D353" s="149"/>
      <c r="E353" s="149"/>
      <c r="F353" s="149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spans="1:26" ht="15">
      <c r="A354" s="148"/>
      <c r="B354" s="148"/>
      <c r="C354" s="149"/>
      <c r="D354" s="149"/>
      <c r="E354" s="149"/>
      <c r="F354" s="149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spans="1:26" ht="15">
      <c r="A355" s="148"/>
      <c r="B355" s="148"/>
      <c r="C355" s="149"/>
      <c r="D355" s="149"/>
      <c r="E355" s="149"/>
      <c r="F355" s="149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spans="1:26" ht="15">
      <c r="A356" s="148"/>
      <c r="B356" s="148"/>
      <c r="C356" s="149"/>
      <c r="D356" s="149"/>
      <c r="E356" s="149"/>
      <c r="F356" s="149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spans="1:26" ht="15">
      <c r="A357" s="148"/>
      <c r="B357" s="148"/>
      <c r="C357" s="149"/>
      <c r="D357" s="149"/>
      <c r="E357" s="149"/>
      <c r="F357" s="149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spans="1:26" ht="15">
      <c r="A358" s="148"/>
      <c r="B358" s="148"/>
      <c r="C358" s="149"/>
      <c r="D358" s="149"/>
      <c r="E358" s="149"/>
      <c r="F358" s="149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spans="1:26" ht="15">
      <c r="A359" s="148"/>
      <c r="B359" s="148"/>
      <c r="C359" s="149"/>
      <c r="D359" s="149"/>
      <c r="E359" s="149"/>
      <c r="F359" s="149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spans="1:26" ht="15">
      <c r="A360" s="148"/>
      <c r="B360" s="148"/>
      <c r="C360" s="149"/>
      <c r="D360" s="149"/>
      <c r="E360" s="149"/>
      <c r="F360" s="149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spans="1:26" ht="15">
      <c r="A361" s="148"/>
      <c r="B361" s="148"/>
      <c r="C361" s="149"/>
      <c r="D361" s="149"/>
      <c r="E361" s="149"/>
      <c r="F361" s="149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spans="1:26" ht="15">
      <c r="A362" s="148"/>
      <c r="B362" s="148"/>
      <c r="C362" s="149"/>
      <c r="D362" s="149"/>
      <c r="E362" s="149"/>
      <c r="F362" s="149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spans="1:26" ht="15">
      <c r="A363" s="148"/>
      <c r="B363" s="148"/>
      <c r="C363" s="149"/>
      <c r="D363" s="149"/>
      <c r="E363" s="149"/>
      <c r="F363" s="149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spans="1:26" ht="15">
      <c r="A364" s="148"/>
      <c r="B364" s="148"/>
      <c r="C364" s="149"/>
      <c r="D364" s="149"/>
      <c r="E364" s="149"/>
      <c r="F364" s="149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spans="1:26" ht="15">
      <c r="A365" s="148"/>
      <c r="B365" s="148"/>
      <c r="C365" s="149"/>
      <c r="D365" s="149"/>
      <c r="E365" s="149"/>
      <c r="F365" s="149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spans="1:26" ht="15">
      <c r="A366" s="148"/>
      <c r="B366" s="148"/>
      <c r="C366" s="149"/>
      <c r="D366" s="149"/>
      <c r="E366" s="149"/>
      <c r="F366" s="149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spans="1:26" ht="15">
      <c r="A367" s="148"/>
      <c r="B367" s="148"/>
      <c r="C367" s="149"/>
      <c r="D367" s="149"/>
      <c r="E367" s="149"/>
      <c r="F367" s="149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5">
      <c r="A368" s="148"/>
      <c r="B368" s="148"/>
      <c r="C368" s="149"/>
      <c r="D368" s="149"/>
      <c r="E368" s="149"/>
      <c r="F368" s="149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spans="1:26" ht="15">
      <c r="A369" s="148"/>
      <c r="B369" s="148"/>
      <c r="C369" s="149"/>
      <c r="D369" s="149"/>
      <c r="E369" s="149"/>
      <c r="F369" s="149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spans="1:26" ht="15">
      <c r="A370" s="148"/>
      <c r="B370" s="148"/>
      <c r="C370" s="149"/>
      <c r="D370" s="149"/>
      <c r="E370" s="149"/>
      <c r="F370" s="149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spans="1:26" ht="15">
      <c r="A371" s="148"/>
      <c r="B371" s="148"/>
      <c r="C371" s="149"/>
      <c r="D371" s="149"/>
      <c r="E371" s="149"/>
      <c r="F371" s="149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spans="1:26" ht="15">
      <c r="A372" s="148"/>
      <c r="B372" s="148"/>
      <c r="C372" s="149"/>
      <c r="D372" s="149"/>
      <c r="E372" s="149"/>
      <c r="F372" s="149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spans="1:26" ht="15">
      <c r="A373" s="148"/>
      <c r="B373" s="148"/>
      <c r="C373" s="149"/>
      <c r="D373" s="149"/>
      <c r="E373" s="149"/>
      <c r="F373" s="149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spans="1:26" ht="15">
      <c r="A374" s="148"/>
      <c r="B374" s="148"/>
      <c r="C374" s="149"/>
      <c r="D374" s="149"/>
      <c r="E374" s="149"/>
      <c r="F374" s="149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spans="1:26" ht="15">
      <c r="A375" s="148"/>
      <c r="B375" s="148"/>
      <c r="C375" s="149"/>
      <c r="D375" s="149"/>
      <c r="E375" s="149"/>
      <c r="F375" s="149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spans="1:26" ht="15">
      <c r="A376" s="148"/>
      <c r="B376" s="148"/>
      <c r="C376" s="149"/>
      <c r="D376" s="149"/>
      <c r="E376" s="149"/>
      <c r="F376" s="149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spans="1:26" ht="15">
      <c r="A377" s="148"/>
      <c r="B377" s="148"/>
      <c r="C377" s="149"/>
      <c r="D377" s="149"/>
      <c r="E377" s="149"/>
      <c r="F377" s="149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spans="1:26" ht="15">
      <c r="A378" s="148"/>
      <c r="B378" s="148"/>
      <c r="C378" s="149"/>
      <c r="D378" s="149"/>
      <c r="E378" s="149"/>
      <c r="F378" s="149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spans="1:26" ht="15">
      <c r="A379" s="148"/>
      <c r="B379" s="148"/>
      <c r="C379" s="149"/>
      <c r="D379" s="149"/>
      <c r="E379" s="149"/>
      <c r="F379" s="149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spans="1:26" ht="15">
      <c r="A380" s="148"/>
      <c r="B380" s="148"/>
      <c r="C380" s="149"/>
      <c r="D380" s="149"/>
      <c r="E380" s="149"/>
      <c r="F380" s="149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spans="1:26" ht="15">
      <c r="A381" s="148"/>
      <c r="B381" s="148"/>
      <c r="C381" s="149"/>
      <c r="D381" s="149"/>
      <c r="E381" s="149"/>
      <c r="F381" s="149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spans="1:26" ht="15">
      <c r="A382" s="148"/>
      <c r="B382" s="148"/>
      <c r="C382" s="149"/>
      <c r="D382" s="149"/>
      <c r="E382" s="149"/>
      <c r="F382" s="149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spans="1:26" ht="15">
      <c r="A383" s="148"/>
      <c r="B383" s="148"/>
      <c r="C383" s="149"/>
      <c r="D383" s="149"/>
      <c r="E383" s="149"/>
      <c r="F383" s="149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spans="1:26" ht="15">
      <c r="A384" s="148"/>
      <c r="B384" s="148"/>
      <c r="C384" s="149"/>
      <c r="D384" s="149"/>
      <c r="E384" s="149"/>
      <c r="F384" s="149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spans="1:26" ht="15">
      <c r="A385" s="148"/>
      <c r="B385" s="148"/>
      <c r="C385" s="149"/>
      <c r="D385" s="149"/>
      <c r="E385" s="149"/>
      <c r="F385" s="149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spans="1:26" ht="15">
      <c r="A386" s="148"/>
      <c r="B386" s="148"/>
      <c r="C386" s="149"/>
      <c r="D386" s="149"/>
      <c r="E386" s="149"/>
      <c r="F386" s="149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spans="1:26" ht="15">
      <c r="A387" s="148"/>
      <c r="B387" s="148"/>
      <c r="C387" s="149"/>
      <c r="D387" s="149"/>
      <c r="E387" s="149"/>
      <c r="F387" s="149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spans="1:26" ht="15">
      <c r="A388" s="148"/>
      <c r="B388" s="148"/>
      <c r="C388" s="149"/>
      <c r="D388" s="149"/>
      <c r="E388" s="149"/>
      <c r="F388" s="149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spans="1:26" ht="15">
      <c r="A389" s="148"/>
      <c r="B389" s="148"/>
      <c r="C389" s="149"/>
      <c r="D389" s="149"/>
      <c r="E389" s="149"/>
      <c r="F389" s="149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spans="1:26" ht="15">
      <c r="A390" s="148"/>
      <c r="B390" s="148"/>
      <c r="C390" s="149"/>
      <c r="D390" s="149"/>
      <c r="E390" s="149"/>
      <c r="F390" s="149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spans="1:26" ht="15">
      <c r="A391" s="148"/>
      <c r="B391" s="148"/>
      <c r="C391" s="149"/>
      <c r="D391" s="149"/>
      <c r="E391" s="149"/>
      <c r="F391" s="149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spans="1:26" ht="15">
      <c r="A392" s="148"/>
      <c r="B392" s="148"/>
      <c r="C392" s="149"/>
      <c r="D392" s="149"/>
      <c r="E392" s="149"/>
      <c r="F392" s="149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spans="1:26" ht="15">
      <c r="A393" s="148"/>
      <c r="B393" s="148"/>
      <c r="C393" s="149"/>
      <c r="D393" s="149"/>
      <c r="E393" s="149"/>
      <c r="F393" s="149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spans="1:26" ht="15">
      <c r="A394" s="148"/>
      <c r="B394" s="148"/>
      <c r="C394" s="149"/>
      <c r="D394" s="149"/>
      <c r="E394" s="149"/>
      <c r="F394" s="149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spans="1:26" ht="15">
      <c r="A395" s="148"/>
      <c r="B395" s="148"/>
      <c r="C395" s="149"/>
      <c r="D395" s="149"/>
      <c r="E395" s="149"/>
      <c r="F395" s="149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spans="1:26" ht="15">
      <c r="A396" s="148"/>
      <c r="B396" s="148"/>
      <c r="C396" s="149"/>
      <c r="D396" s="149"/>
      <c r="E396" s="149"/>
      <c r="F396" s="149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spans="1:26" ht="15">
      <c r="A397" s="148"/>
      <c r="B397" s="148"/>
      <c r="C397" s="149"/>
      <c r="D397" s="149"/>
      <c r="E397" s="149"/>
      <c r="F397" s="149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spans="1:26" ht="15">
      <c r="A398" s="148"/>
      <c r="B398" s="148"/>
      <c r="C398" s="149"/>
      <c r="D398" s="149"/>
      <c r="E398" s="149"/>
      <c r="F398" s="149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spans="1:26" ht="15">
      <c r="A399" s="148"/>
      <c r="B399" s="148"/>
      <c r="C399" s="149"/>
      <c r="D399" s="149"/>
      <c r="E399" s="149"/>
      <c r="F399" s="149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spans="1:26" ht="15">
      <c r="A400" s="148"/>
      <c r="B400" s="148"/>
      <c r="C400" s="149"/>
      <c r="D400" s="149"/>
      <c r="E400" s="149"/>
      <c r="F400" s="149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spans="1:26" ht="15">
      <c r="A401" s="148"/>
      <c r="B401" s="148"/>
      <c r="C401" s="149"/>
      <c r="D401" s="149"/>
      <c r="E401" s="149"/>
      <c r="F401" s="149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spans="1:26" ht="15">
      <c r="A402" s="148"/>
      <c r="B402" s="148"/>
      <c r="C402" s="149"/>
      <c r="D402" s="149"/>
      <c r="E402" s="149"/>
      <c r="F402" s="149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spans="1:26" ht="15">
      <c r="A403" s="148"/>
      <c r="B403" s="148"/>
      <c r="C403" s="149"/>
      <c r="D403" s="149"/>
      <c r="E403" s="149"/>
      <c r="F403" s="149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spans="1:26" ht="15">
      <c r="A404" s="148"/>
      <c r="B404" s="148"/>
      <c r="C404" s="149"/>
      <c r="D404" s="149"/>
      <c r="E404" s="149"/>
      <c r="F404" s="149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spans="1:26" ht="15">
      <c r="A405" s="148"/>
      <c r="B405" s="148"/>
      <c r="C405" s="149"/>
      <c r="D405" s="149"/>
      <c r="E405" s="149"/>
      <c r="F405" s="149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spans="1:26" ht="15">
      <c r="A406" s="148"/>
      <c r="B406" s="148"/>
      <c r="C406" s="149"/>
      <c r="D406" s="149"/>
      <c r="E406" s="149"/>
      <c r="F406" s="149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spans="1:26" ht="15">
      <c r="A407" s="148"/>
      <c r="B407" s="148"/>
      <c r="C407" s="149"/>
      <c r="D407" s="149"/>
      <c r="E407" s="149"/>
      <c r="F407" s="149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spans="1:26" ht="15">
      <c r="A408" s="148"/>
      <c r="B408" s="148"/>
      <c r="C408" s="149"/>
      <c r="D408" s="149"/>
      <c r="E408" s="149"/>
      <c r="F408" s="149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spans="1:26" ht="15">
      <c r="A409" s="148"/>
      <c r="B409" s="148"/>
      <c r="C409" s="149"/>
      <c r="D409" s="149"/>
      <c r="E409" s="149"/>
      <c r="F409" s="149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spans="1:26" ht="15">
      <c r="A410" s="148"/>
      <c r="B410" s="148"/>
      <c r="C410" s="149"/>
      <c r="D410" s="149"/>
      <c r="E410" s="149"/>
      <c r="F410" s="149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spans="1:26" ht="15">
      <c r="A411" s="148"/>
      <c r="B411" s="148"/>
      <c r="C411" s="149"/>
      <c r="D411" s="149"/>
      <c r="E411" s="149"/>
      <c r="F411" s="149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spans="1:26" ht="15">
      <c r="A412" s="148"/>
      <c r="B412" s="148"/>
      <c r="C412" s="149"/>
      <c r="D412" s="149"/>
      <c r="E412" s="149"/>
      <c r="F412" s="149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spans="1:26" ht="15">
      <c r="A413" s="148"/>
      <c r="B413" s="148"/>
      <c r="C413" s="149"/>
      <c r="D413" s="149"/>
      <c r="E413" s="149"/>
      <c r="F413" s="149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spans="1:26" ht="15">
      <c r="A414" s="148"/>
      <c r="B414" s="148"/>
      <c r="C414" s="149"/>
      <c r="D414" s="149"/>
      <c r="E414" s="149"/>
      <c r="F414" s="149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spans="1:26" ht="15">
      <c r="A415" s="148"/>
      <c r="B415" s="148"/>
      <c r="C415" s="149"/>
      <c r="D415" s="149"/>
      <c r="E415" s="149"/>
      <c r="F415" s="149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spans="1:26" ht="15">
      <c r="A416" s="148"/>
      <c r="B416" s="148"/>
      <c r="C416" s="149"/>
      <c r="D416" s="149"/>
      <c r="E416" s="149"/>
      <c r="F416" s="149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spans="1:26" ht="15">
      <c r="A417" s="148"/>
      <c r="B417" s="148"/>
      <c r="C417" s="149"/>
      <c r="D417" s="149"/>
      <c r="E417" s="149"/>
      <c r="F417" s="149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spans="1:26" ht="15">
      <c r="A418" s="148"/>
      <c r="B418" s="148"/>
      <c r="C418" s="149"/>
      <c r="D418" s="149"/>
      <c r="E418" s="149"/>
      <c r="F418" s="149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spans="1:26" ht="15">
      <c r="A419" s="148"/>
      <c r="B419" s="148"/>
      <c r="C419" s="149"/>
      <c r="D419" s="149"/>
      <c r="E419" s="149"/>
      <c r="F419" s="149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spans="1:26" ht="15">
      <c r="A420" s="148"/>
      <c r="B420" s="148"/>
      <c r="C420" s="149"/>
      <c r="D420" s="149"/>
      <c r="E420" s="149"/>
      <c r="F420" s="149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spans="1:26" ht="15">
      <c r="A421" s="148"/>
      <c r="B421" s="148"/>
      <c r="C421" s="149"/>
      <c r="D421" s="149"/>
      <c r="E421" s="149"/>
      <c r="F421" s="149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spans="1:26" ht="15">
      <c r="A422" s="148"/>
      <c r="B422" s="148"/>
      <c r="C422" s="149"/>
      <c r="D422" s="149"/>
      <c r="E422" s="149"/>
      <c r="F422" s="149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spans="1:26" ht="15">
      <c r="A423" s="148"/>
      <c r="B423" s="148"/>
      <c r="C423" s="149"/>
      <c r="D423" s="149"/>
      <c r="E423" s="149"/>
      <c r="F423" s="149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spans="1:26" ht="15">
      <c r="A424" s="148"/>
      <c r="B424" s="148"/>
      <c r="C424" s="149"/>
      <c r="D424" s="149"/>
      <c r="E424" s="149"/>
      <c r="F424" s="149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spans="1:26" ht="15">
      <c r="A425" s="148"/>
      <c r="B425" s="148"/>
      <c r="C425" s="149"/>
      <c r="D425" s="149"/>
      <c r="E425" s="149"/>
      <c r="F425" s="149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spans="1:26" ht="15">
      <c r="A426" s="148"/>
      <c r="B426" s="148"/>
      <c r="C426" s="149"/>
      <c r="D426" s="149"/>
      <c r="E426" s="149"/>
      <c r="F426" s="149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spans="1:26" ht="15">
      <c r="A427" s="148"/>
      <c r="B427" s="148"/>
      <c r="C427" s="149"/>
      <c r="D427" s="149"/>
      <c r="E427" s="149"/>
      <c r="F427" s="149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spans="1:26" ht="15">
      <c r="A428" s="148"/>
      <c r="B428" s="148"/>
      <c r="C428" s="149"/>
      <c r="D428" s="149"/>
      <c r="E428" s="149"/>
      <c r="F428" s="149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spans="1:26" ht="15">
      <c r="A429" s="148"/>
      <c r="B429" s="148"/>
      <c r="C429" s="149"/>
      <c r="D429" s="149"/>
      <c r="E429" s="149"/>
      <c r="F429" s="149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spans="1:26" ht="15">
      <c r="A430" s="148"/>
      <c r="B430" s="148"/>
      <c r="C430" s="149"/>
      <c r="D430" s="149"/>
      <c r="E430" s="149"/>
      <c r="F430" s="149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spans="1:26" ht="15">
      <c r="A431" s="148"/>
      <c r="B431" s="148"/>
      <c r="C431" s="149"/>
      <c r="D431" s="149"/>
      <c r="E431" s="149"/>
      <c r="F431" s="149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spans="1:26" ht="15">
      <c r="A432" s="148"/>
      <c r="B432" s="148"/>
      <c r="C432" s="149"/>
      <c r="D432" s="149"/>
      <c r="E432" s="149"/>
      <c r="F432" s="149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spans="1:26" ht="15">
      <c r="A433" s="148"/>
      <c r="B433" s="148"/>
      <c r="C433" s="149"/>
      <c r="D433" s="149"/>
      <c r="E433" s="149"/>
      <c r="F433" s="149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spans="1:26" ht="15">
      <c r="A434" s="148"/>
      <c r="B434" s="148"/>
      <c r="C434" s="149"/>
      <c r="D434" s="149"/>
      <c r="E434" s="149"/>
      <c r="F434" s="149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spans="1:26" ht="15">
      <c r="A435" s="148"/>
      <c r="B435" s="148"/>
      <c r="C435" s="149"/>
      <c r="D435" s="149"/>
      <c r="E435" s="149"/>
      <c r="F435" s="149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spans="1:26" ht="15">
      <c r="A436" s="148"/>
      <c r="B436" s="148"/>
      <c r="C436" s="149"/>
      <c r="D436" s="149"/>
      <c r="E436" s="149"/>
      <c r="F436" s="149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spans="1:26" ht="15">
      <c r="A437" s="148"/>
      <c r="B437" s="148"/>
      <c r="C437" s="149"/>
      <c r="D437" s="149"/>
      <c r="E437" s="149"/>
      <c r="F437" s="149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spans="1:26" ht="15">
      <c r="A438" s="148"/>
      <c r="B438" s="148"/>
      <c r="C438" s="149"/>
      <c r="D438" s="149"/>
      <c r="E438" s="149"/>
      <c r="F438" s="149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spans="1:26" ht="15">
      <c r="A439" s="148"/>
      <c r="B439" s="148"/>
      <c r="C439" s="149"/>
      <c r="D439" s="149"/>
      <c r="E439" s="149"/>
      <c r="F439" s="149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spans="1:26" ht="15">
      <c r="A440" s="148"/>
      <c r="B440" s="148"/>
      <c r="C440" s="149"/>
      <c r="D440" s="149"/>
      <c r="E440" s="149"/>
      <c r="F440" s="149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spans="1:26" ht="15">
      <c r="A441" s="148"/>
      <c r="B441" s="148"/>
      <c r="C441" s="149"/>
      <c r="D441" s="149"/>
      <c r="E441" s="149"/>
      <c r="F441" s="149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spans="1:26" ht="15">
      <c r="A442" s="148"/>
      <c r="B442" s="148"/>
      <c r="C442" s="149"/>
      <c r="D442" s="149"/>
      <c r="E442" s="149"/>
      <c r="F442" s="149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spans="1:26" ht="15">
      <c r="A443" s="148"/>
      <c r="B443" s="148"/>
      <c r="C443" s="149"/>
      <c r="D443" s="149"/>
      <c r="E443" s="149"/>
      <c r="F443" s="149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spans="1:26" ht="15">
      <c r="A444" s="148"/>
      <c r="B444" s="148"/>
      <c r="C444" s="149"/>
      <c r="D444" s="149"/>
      <c r="E444" s="149"/>
      <c r="F444" s="149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spans="1:26" ht="15">
      <c r="A445" s="148"/>
      <c r="B445" s="148"/>
      <c r="C445" s="149"/>
      <c r="D445" s="149"/>
      <c r="E445" s="149"/>
      <c r="F445" s="149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spans="1:26" ht="15">
      <c r="A446" s="148"/>
      <c r="B446" s="148"/>
      <c r="C446" s="149"/>
      <c r="D446" s="149"/>
      <c r="E446" s="149"/>
      <c r="F446" s="149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spans="1:26" ht="15">
      <c r="A447" s="148"/>
      <c r="B447" s="148"/>
      <c r="C447" s="149"/>
      <c r="D447" s="149"/>
      <c r="E447" s="149"/>
      <c r="F447" s="149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spans="1:26" ht="15">
      <c r="A448" s="148"/>
      <c r="B448" s="148"/>
      <c r="C448" s="149"/>
      <c r="D448" s="149"/>
      <c r="E448" s="149"/>
      <c r="F448" s="149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spans="1:26" ht="15">
      <c r="A449" s="148"/>
      <c r="B449" s="148"/>
      <c r="C449" s="149"/>
      <c r="D449" s="149"/>
      <c r="E449" s="149"/>
      <c r="F449" s="149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spans="1:26" ht="15">
      <c r="A450" s="148"/>
      <c r="B450" s="148"/>
      <c r="C450" s="149"/>
      <c r="D450" s="149"/>
      <c r="E450" s="149"/>
      <c r="F450" s="149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spans="1:26" ht="15">
      <c r="A451" s="148"/>
      <c r="B451" s="148"/>
      <c r="C451" s="149"/>
      <c r="D451" s="149"/>
      <c r="E451" s="149"/>
      <c r="F451" s="149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spans="1:26" ht="15">
      <c r="A452" s="148"/>
      <c r="B452" s="148"/>
      <c r="C452" s="149"/>
      <c r="D452" s="149"/>
      <c r="E452" s="149"/>
      <c r="F452" s="149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spans="1:26" ht="15">
      <c r="A453" s="148"/>
      <c r="B453" s="148"/>
      <c r="C453" s="149"/>
      <c r="D453" s="149"/>
      <c r="E453" s="149"/>
      <c r="F453" s="149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spans="1:26" ht="15">
      <c r="A454" s="148"/>
      <c r="B454" s="148"/>
      <c r="C454" s="149"/>
      <c r="D454" s="149"/>
      <c r="E454" s="149"/>
      <c r="F454" s="149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26" ht="15">
      <c r="A455" s="148"/>
      <c r="B455" s="148"/>
      <c r="C455" s="149"/>
      <c r="D455" s="149"/>
      <c r="E455" s="149"/>
      <c r="F455" s="149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spans="1:26" ht="15">
      <c r="A456" s="148"/>
      <c r="B456" s="148"/>
      <c r="C456" s="149"/>
      <c r="D456" s="149"/>
      <c r="E456" s="149"/>
      <c r="F456" s="149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spans="1:26" ht="15">
      <c r="A457" s="148"/>
      <c r="B457" s="148"/>
      <c r="C457" s="149"/>
      <c r="D457" s="149"/>
      <c r="E457" s="149"/>
      <c r="F457" s="149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spans="1:26" ht="15">
      <c r="A458" s="148"/>
      <c r="B458" s="148"/>
      <c r="C458" s="149"/>
      <c r="D458" s="149"/>
      <c r="E458" s="149"/>
      <c r="F458" s="149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spans="1:26" ht="15">
      <c r="A459" s="148"/>
      <c r="B459" s="148"/>
      <c r="C459" s="149"/>
      <c r="D459" s="149"/>
      <c r="E459" s="149"/>
      <c r="F459" s="149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spans="1:26" ht="15">
      <c r="A460" s="148"/>
      <c r="B460" s="148"/>
      <c r="C460" s="149"/>
      <c r="D460" s="149"/>
      <c r="E460" s="149"/>
      <c r="F460" s="149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spans="1:26" ht="15">
      <c r="A461" s="148"/>
      <c r="B461" s="148"/>
      <c r="C461" s="149"/>
      <c r="D461" s="149"/>
      <c r="E461" s="149"/>
      <c r="F461" s="149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spans="1:26" ht="15">
      <c r="A462" s="148"/>
      <c r="B462" s="148"/>
      <c r="C462" s="149"/>
      <c r="D462" s="149"/>
      <c r="E462" s="149"/>
      <c r="F462" s="149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spans="1:26" ht="15">
      <c r="A463" s="148"/>
      <c r="B463" s="148"/>
      <c r="C463" s="149"/>
      <c r="D463" s="149"/>
      <c r="E463" s="149"/>
      <c r="F463" s="149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spans="1:26" ht="15">
      <c r="A464" s="148"/>
      <c r="B464" s="148"/>
      <c r="C464" s="149"/>
      <c r="D464" s="149"/>
      <c r="E464" s="149"/>
      <c r="F464" s="149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spans="1:26" ht="15">
      <c r="A465" s="148"/>
      <c r="B465" s="148"/>
      <c r="C465" s="149"/>
      <c r="D465" s="149"/>
      <c r="E465" s="149"/>
      <c r="F465" s="149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spans="1:26" ht="15">
      <c r="A466" s="148"/>
      <c r="B466" s="148"/>
      <c r="C466" s="149"/>
      <c r="D466" s="149"/>
      <c r="E466" s="149"/>
      <c r="F466" s="149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spans="1:26" ht="15">
      <c r="A467" s="148"/>
      <c r="B467" s="148"/>
      <c r="C467" s="149"/>
      <c r="D467" s="149"/>
      <c r="E467" s="149"/>
      <c r="F467" s="149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spans="1:26" ht="15">
      <c r="A468" s="148"/>
      <c r="B468" s="148"/>
      <c r="C468" s="149"/>
      <c r="D468" s="149"/>
      <c r="E468" s="149"/>
      <c r="F468" s="149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spans="1:26" ht="15">
      <c r="A469" s="148"/>
      <c r="B469" s="148"/>
      <c r="C469" s="149"/>
      <c r="D469" s="149"/>
      <c r="E469" s="149"/>
      <c r="F469" s="149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spans="1:26" ht="15">
      <c r="A470" s="148"/>
      <c r="B470" s="148"/>
      <c r="C470" s="149"/>
      <c r="D470" s="149"/>
      <c r="E470" s="149"/>
      <c r="F470" s="149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spans="1:26" ht="15">
      <c r="A471" s="148"/>
      <c r="B471" s="148"/>
      <c r="C471" s="149"/>
      <c r="D471" s="149"/>
      <c r="E471" s="149"/>
      <c r="F471" s="149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spans="1:26" ht="15">
      <c r="A472" s="148"/>
      <c r="B472" s="148"/>
      <c r="C472" s="149"/>
      <c r="D472" s="149"/>
      <c r="E472" s="149"/>
      <c r="F472" s="149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spans="1:26" ht="15">
      <c r="A473" s="148"/>
      <c r="B473" s="148"/>
      <c r="C473" s="149"/>
      <c r="D473" s="149"/>
      <c r="E473" s="149"/>
      <c r="F473" s="149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spans="1:26" ht="15">
      <c r="A474" s="148"/>
      <c r="B474" s="148"/>
      <c r="C474" s="149"/>
      <c r="D474" s="149"/>
      <c r="E474" s="149"/>
      <c r="F474" s="149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spans="1:26" ht="15">
      <c r="A475" s="148"/>
      <c r="B475" s="148"/>
      <c r="C475" s="149"/>
      <c r="D475" s="149"/>
      <c r="E475" s="149"/>
      <c r="F475" s="149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spans="1:26" ht="15">
      <c r="A476" s="148"/>
      <c r="B476" s="148"/>
      <c r="C476" s="149"/>
      <c r="D476" s="149"/>
      <c r="E476" s="149"/>
      <c r="F476" s="149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spans="1:26" ht="15">
      <c r="A477" s="148"/>
      <c r="B477" s="148"/>
      <c r="C477" s="149"/>
      <c r="D477" s="149"/>
      <c r="E477" s="149"/>
      <c r="F477" s="149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spans="1:26" ht="15">
      <c r="A478" s="148"/>
      <c r="B478" s="148"/>
      <c r="C478" s="149"/>
      <c r="D478" s="149"/>
      <c r="E478" s="149"/>
      <c r="F478" s="149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spans="1:26" ht="15">
      <c r="A479" s="148"/>
      <c r="B479" s="148"/>
      <c r="C479" s="149"/>
      <c r="D479" s="149"/>
      <c r="E479" s="149"/>
      <c r="F479" s="149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spans="1:26" ht="15">
      <c r="A480" s="148"/>
      <c r="B480" s="148"/>
      <c r="C480" s="149"/>
      <c r="D480" s="149"/>
      <c r="E480" s="149"/>
      <c r="F480" s="149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spans="1:26" ht="15">
      <c r="A481" s="148"/>
      <c r="B481" s="148"/>
      <c r="C481" s="149"/>
      <c r="D481" s="149"/>
      <c r="E481" s="149"/>
      <c r="F481" s="149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spans="1:26" ht="15">
      <c r="A482" s="148"/>
      <c r="B482" s="148"/>
      <c r="C482" s="149"/>
      <c r="D482" s="149"/>
      <c r="E482" s="149"/>
      <c r="F482" s="149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spans="1:26" ht="15">
      <c r="A483" s="148"/>
      <c r="B483" s="148"/>
      <c r="C483" s="149"/>
      <c r="D483" s="149"/>
      <c r="E483" s="149"/>
      <c r="F483" s="149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spans="1:26" ht="15">
      <c r="A484" s="148"/>
      <c r="B484" s="148"/>
      <c r="C484" s="149"/>
      <c r="D484" s="149"/>
      <c r="E484" s="149"/>
      <c r="F484" s="149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spans="1:26" ht="15">
      <c r="A485" s="148"/>
      <c r="B485" s="148"/>
      <c r="C485" s="149"/>
      <c r="D485" s="149"/>
      <c r="E485" s="149"/>
      <c r="F485" s="149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spans="1:26" ht="15">
      <c r="A486" s="148"/>
      <c r="B486" s="148"/>
      <c r="C486" s="149"/>
      <c r="D486" s="149"/>
      <c r="E486" s="149"/>
      <c r="F486" s="149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spans="1:26" ht="15">
      <c r="A487" s="148"/>
      <c r="B487" s="148"/>
      <c r="C487" s="149"/>
      <c r="D487" s="149"/>
      <c r="E487" s="149"/>
      <c r="F487" s="149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spans="1:26" ht="15">
      <c r="A488" s="148"/>
      <c r="B488" s="148"/>
      <c r="C488" s="149"/>
      <c r="D488" s="149"/>
      <c r="E488" s="149"/>
      <c r="F488" s="149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spans="1:26" ht="15">
      <c r="A489" s="148"/>
      <c r="B489" s="148"/>
      <c r="C489" s="149"/>
      <c r="D489" s="149"/>
      <c r="E489" s="149"/>
      <c r="F489" s="149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spans="1:26" ht="15">
      <c r="A490" s="148"/>
      <c r="B490" s="148"/>
      <c r="C490" s="149"/>
      <c r="D490" s="149"/>
      <c r="E490" s="149"/>
      <c r="F490" s="149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spans="1:26" ht="15">
      <c r="A491" s="148"/>
      <c r="B491" s="148"/>
      <c r="C491" s="149"/>
      <c r="D491" s="149"/>
      <c r="E491" s="149"/>
      <c r="F491" s="149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spans="1:26" ht="15">
      <c r="A492" s="148"/>
      <c r="B492" s="148"/>
      <c r="C492" s="149"/>
      <c r="D492" s="149"/>
      <c r="E492" s="149"/>
      <c r="F492" s="149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spans="1:26" ht="15">
      <c r="A493" s="148"/>
      <c r="B493" s="148"/>
      <c r="C493" s="149"/>
      <c r="D493" s="149"/>
      <c r="E493" s="149"/>
      <c r="F493" s="149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spans="1:26" ht="15">
      <c r="A494" s="148"/>
      <c r="B494" s="148"/>
      <c r="C494" s="149"/>
      <c r="D494" s="149"/>
      <c r="E494" s="149"/>
      <c r="F494" s="149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spans="1:26" ht="15">
      <c r="A495" s="148"/>
      <c r="B495" s="148"/>
      <c r="C495" s="149"/>
      <c r="D495" s="149"/>
      <c r="E495" s="149"/>
      <c r="F495" s="149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spans="1:26" ht="15">
      <c r="A496" s="148"/>
      <c r="B496" s="148"/>
      <c r="C496" s="149"/>
      <c r="D496" s="149"/>
      <c r="E496" s="149"/>
      <c r="F496" s="149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spans="1:26" ht="15">
      <c r="A497" s="148"/>
      <c r="B497" s="148"/>
      <c r="C497" s="149"/>
      <c r="D497" s="149"/>
      <c r="E497" s="149"/>
      <c r="F497" s="149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spans="1:26" ht="15">
      <c r="A498" s="148"/>
      <c r="B498" s="148"/>
      <c r="C498" s="149"/>
      <c r="D498" s="149"/>
      <c r="E498" s="149"/>
      <c r="F498" s="149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spans="1:26" ht="15">
      <c r="A499" s="148"/>
      <c r="B499" s="148"/>
      <c r="C499" s="149"/>
      <c r="D499" s="149"/>
      <c r="E499" s="149"/>
      <c r="F499" s="149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spans="1:26" ht="15">
      <c r="A500" s="148"/>
      <c r="B500" s="148"/>
      <c r="C500" s="149"/>
      <c r="D500" s="149"/>
      <c r="E500" s="149"/>
      <c r="F500" s="149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spans="1:26" ht="15">
      <c r="A501" s="148"/>
      <c r="B501" s="148"/>
      <c r="C501" s="149"/>
      <c r="D501" s="149"/>
      <c r="E501" s="149"/>
      <c r="F501" s="149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spans="1:26" ht="15">
      <c r="A502" s="148"/>
      <c r="B502" s="148"/>
      <c r="C502" s="149"/>
      <c r="D502" s="149"/>
      <c r="E502" s="149"/>
      <c r="F502" s="149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spans="1:26" ht="15">
      <c r="A503" s="148"/>
      <c r="B503" s="148"/>
      <c r="C503" s="149"/>
      <c r="D503" s="149"/>
      <c r="E503" s="149"/>
      <c r="F503" s="149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spans="1:26" ht="15">
      <c r="A504" s="148"/>
      <c r="B504" s="148"/>
      <c r="C504" s="149"/>
      <c r="D504" s="149"/>
      <c r="E504" s="149"/>
      <c r="F504" s="149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spans="1:26" ht="15">
      <c r="A505" s="148"/>
      <c r="B505" s="148"/>
      <c r="C505" s="149"/>
      <c r="D505" s="149"/>
      <c r="E505" s="149"/>
      <c r="F505" s="149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spans="1:26" ht="15">
      <c r="A506" s="148"/>
      <c r="B506" s="148"/>
      <c r="C506" s="149"/>
      <c r="D506" s="149"/>
      <c r="E506" s="149"/>
      <c r="F506" s="149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spans="1:26" ht="15">
      <c r="A507" s="148"/>
      <c r="B507" s="148"/>
      <c r="C507" s="149"/>
      <c r="D507" s="149"/>
      <c r="E507" s="149"/>
      <c r="F507" s="149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spans="1:26" ht="15">
      <c r="A508" s="148"/>
      <c r="B508" s="148"/>
      <c r="C508" s="149"/>
      <c r="D508" s="149"/>
      <c r="E508" s="149"/>
      <c r="F508" s="149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spans="1:26" ht="15">
      <c r="A509" s="148"/>
      <c r="B509" s="148"/>
      <c r="C509" s="149"/>
      <c r="D509" s="149"/>
      <c r="E509" s="149"/>
      <c r="F509" s="149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spans="1:26" ht="15">
      <c r="A510" s="148"/>
      <c r="B510" s="148"/>
      <c r="C510" s="149"/>
      <c r="D510" s="149"/>
      <c r="E510" s="149"/>
      <c r="F510" s="149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spans="1:26" ht="15">
      <c r="A511" s="148"/>
      <c r="B511" s="148"/>
      <c r="C511" s="149"/>
      <c r="D511" s="149"/>
      <c r="E511" s="149"/>
      <c r="F511" s="149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spans="1:26" ht="15">
      <c r="A512" s="148"/>
      <c r="B512" s="148"/>
      <c r="C512" s="149"/>
      <c r="D512" s="149"/>
      <c r="E512" s="149"/>
      <c r="F512" s="149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spans="1:26" ht="15">
      <c r="A513" s="148"/>
      <c r="B513" s="148"/>
      <c r="C513" s="149"/>
      <c r="D513" s="149"/>
      <c r="E513" s="149"/>
      <c r="F513" s="149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spans="1:26" ht="15">
      <c r="A514" s="148"/>
      <c r="B514" s="148"/>
      <c r="C514" s="149"/>
      <c r="D514" s="149"/>
      <c r="E514" s="149"/>
      <c r="F514" s="149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spans="1:26" ht="15">
      <c r="A515" s="148"/>
      <c r="B515" s="148"/>
      <c r="C515" s="149"/>
      <c r="D515" s="149"/>
      <c r="E515" s="149"/>
      <c r="F515" s="149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spans="1:26" ht="15">
      <c r="A516" s="148"/>
      <c r="B516" s="148"/>
      <c r="C516" s="149"/>
      <c r="D516" s="149"/>
      <c r="E516" s="149"/>
      <c r="F516" s="149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spans="1:26" ht="15">
      <c r="A517" s="148"/>
      <c r="B517" s="148"/>
      <c r="C517" s="149"/>
      <c r="D517" s="149"/>
      <c r="E517" s="149"/>
      <c r="F517" s="149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spans="1:26" ht="15">
      <c r="A518" s="148"/>
      <c r="B518" s="148"/>
      <c r="C518" s="149"/>
      <c r="D518" s="149"/>
      <c r="E518" s="149"/>
      <c r="F518" s="149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spans="1:26" ht="15">
      <c r="A519" s="148"/>
      <c r="B519" s="148"/>
      <c r="C519" s="149"/>
      <c r="D519" s="149"/>
      <c r="E519" s="149"/>
      <c r="F519" s="149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spans="1:26" ht="15">
      <c r="A520" s="148"/>
      <c r="B520" s="148"/>
      <c r="C520" s="149"/>
      <c r="D520" s="149"/>
      <c r="E520" s="149"/>
      <c r="F520" s="149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spans="1:26" ht="15">
      <c r="A521" s="148"/>
      <c r="B521" s="148"/>
      <c r="C521" s="149"/>
      <c r="D521" s="149"/>
      <c r="E521" s="149"/>
      <c r="F521" s="149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spans="1:26" ht="15">
      <c r="A522" s="148"/>
      <c r="B522" s="148"/>
      <c r="C522" s="149"/>
      <c r="D522" s="149"/>
      <c r="E522" s="149"/>
      <c r="F522" s="149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spans="1:26" ht="15">
      <c r="A523" s="148"/>
      <c r="B523" s="148"/>
      <c r="C523" s="149"/>
      <c r="D523" s="149"/>
      <c r="E523" s="149"/>
      <c r="F523" s="149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spans="1:26" ht="15">
      <c r="A524" s="148"/>
      <c r="B524" s="148"/>
      <c r="C524" s="149"/>
      <c r="D524" s="149"/>
      <c r="E524" s="149"/>
      <c r="F524" s="149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spans="1:26" ht="15">
      <c r="A525" s="148"/>
      <c r="B525" s="148"/>
      <c r="C525" s="149"/>
      <c r="D525" s="149"/>
      <c r="E525" s="149"/>
      <c r="F525" s="149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spans="1:26" ht="15">
      <c r="A526" s="148"/>
      <c r="B526" s="148"/>
      <c r="C526" s="149"/>
      <c r="D526" s="149"/>
      <c r="E526" s="149"/>
      <c r="F526" s="149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spans="1:26" ht="15">
      <c r="A527" s="148"/>
      <c r="B527" s="148"/>
      <c r="C527" s="149"/>
      <c r="D527" s="149"/>
      <c r="E527" s="149"/>
      <c r="F527" s="149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spans="1:26" ht="15">
      <c r="A528" s="148"/>
      <c r="B528" s="148"/>
      <c r="C528" s="149"/>
      <c r="D528" s="149"/>
      <c r="E528" s="149"/>
      <c r="F528" s="149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spans="1:26" ht="15">
      <c r="A529" s="148"/>
      <c r="B529" s="148"/>
      <c r="C529" s="149"/>
      <c r="D529" s="149"/>
      <c r="E529" s="149"/>
      <c r="F529" s="149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spans="1:26" ht="15">
      <c r="A530" s="148"/>
      <c r="B530" s="148"/>
      <c r="C530" s="149"/>
      <c r="D530" s="149"/>
      <c r="E530" s="149"/>
      <c r="F530" s="149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spans="1:26" ht="15">
      <c r="A531" s="148"/>
      <c r="B531" s="148"/>
      <c r="C531" s="149"/>
      <c r="D531" s="149"/>
      <c r="E531" s="149"/>
      <c r="F531" s="149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spans="1:26" ht="15">
      <c r="A532" s="148"/>
      <c r="B532" s="148"/>
      <c r="C532" s="149"/>
      <c r="D532" s="149"/>
      <c r="E532" s="149"/>
      <c r="F532" s="149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spans="1:26" ht="15">
      <c r="A533" s="148"/>
      <c r="B533" s="148"/>
      <c r="C533" s="149"/>
      <c r="D533" s="149"/>
      <c r="E533" s="149"/>
      <c r="F533" s="149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spans="1:26" ht="15">
      <c r="A534" s="148"/>
      <c r="B534" s="148"/>
      <c r="C534" s="149"/>
      <c r="D534" s="149"/>
      <c r="E534" s="149"/>
      <c r="F534" s="149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spans="1:26" ht="15">
      <c r="A535" s="148"/>
      <c r="B535" s="148"/>
      <c r="C535" s="149"/>
      <c r="D535" s="149"/>
      <c r="E535" s="149"/>
      <c r="F535" s="149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spans="1:26" ht="15">
      <c r="A536" s="148"/>
      <c r="B536" s="148"/>
      <c r="C536" s="149"/>
      <c r="D536" s="149"/>
      <c r="E536" s="149"/>
      <c r="F536" s="149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spans="1:26" ht="15">
      <c r="A537" s="148"/>
      <c r="B537" s="148"/>
      <c r="C537" s="149"/>
      <c r="D537" s="149"/>
      <c r="E537" s="149"/>
      <c r="F537" s="149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spans="1:26" ht="15">
      <c r="A538" s="148"/>
      <c r="B538" s="148"/>
      <c r="C538" s="149"/>
      <c r="D538" s="149"/>
      <c r="E538" s="149"/>
      <c r="F538" s="149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spans="1:26" ht="15">
      <c r="A539" s="148"/>
      <c r="B539" s="148"/>
      <c r="C539" s="149"/>
      <c r="D539" s="149"/>
      <c r="E539" s="149"/>
      <c r="F539" s="149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spans="1:26" ht="15">
      <c r="A540" s="148"/>
      <c r="B540" s="148"/>
      <c r="C540" s="149"/>
      <c r="D540" s="149"/>
      <c r="E540" s="149"/>
      <c r="F540" s="149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spans="1:26" ht="15">
      <c r="A541" s="148"/>
      <c r="B541" s="148"/>
      <c r="C541" s="149"/>
      <c r="D541" s="149"/>
      <c r="E541" s="149"/>
      <c r="F541" s="149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spans="1:26" ht="15">
      <c r="A542" s="148"/>
      <c r="B542" s="148"/>
      <c r="C542" s="149"/>
      <c r="D542" s="149"/>
      <c r="E542" s="149"/>
      <c r="F542" s="149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spans="1:26" ht="15">
      <c r="A543" s="148"/>
      <c r="B543" s="148"/>
      <c r="C543" s="149"/>
      <c r="D543" s="149"/>
      <c r="E543" s="149"/>
      <c r="F543" s="149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spans="1:26" ht="15">
      <c r="A544" s="148"/>
      <c r="B544" s="148"/>
      <c r="C544" s="149"/>
      <c r="D544" s="149"/>
      <c r="E544" s="149"/>
      <c r="F544" s="149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spans="1:26" ht="15">
      <c r="A545" s="148"/>
      <c r="B545" s="148"/>
      <c r="C545" s="149"/>
      <c r="D545" s="149"/>
      <c r="E545" s="149"/>
      <c r="F545" s="149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spans="1:26" ht="15">
      <c r="A546" s="148"/>
      <c r="B546" s="148"/>
      <c r="C546" s="149"/>
      <c r="D546" s="149"/>
      <c r="E546" s="149"/>
      <c r="F546" s="149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spans="1:26" ht="15">
      <c r="A547" s="148"/>
      <c r="B547" s="148"/>
      <c r="C547" s="149"/>
      <c r="D547" s="149"/>
      <c r="E547" s="149"/>
      <c r="F547" s="149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spans="1:26" ht="15">
      <c r="A548" s="148"/>
      <c r="B548" s="148"/>
      <c r="C548" s="149"/>
      <c r="D548" s="149"/>
      <c r="E548" s="149"/>
      <c r="F548" s="149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spans="1:26" ht="15">
      <c r="A549" s="148"/>
      <c r="B549" s="148"/>
      <c r="C549" s="149"/>
      <c r="D549" s="149"/>
      <c r="E549" s="149"/>
      <c r="F549" s="149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spans="1:26" ht="15">
      <c r="A550" s="148"/>
      <c r="B550" s="148"/>
      <c r="C550" s="149"/>
      <c r="D550" s="149"/>
      <c r="E550" s="149"/>
      <c r="F550" s="149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spans="1:26" ht="15">
      <c r="A551" s="148"/>
      <c r="B551" s="148"/>
      <c r="C551" s="149"/>
      <c r="D551" s="149"/>
      <c r="E551" s="149"/>
      <c r="F551" s="149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spans="1:26" ht="15">
      <c r="A552" s="148"/>
      <c r="B552" s="148"/>
      <c r="C552" s="149"/>
      <c r="D552" s="149"/>
      <c r="E552" s="149"/>
      <c r="F552" s="149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spans="1:26" ht="15">
      <c r="A553" s="148"/>
      <c r="B553" s="148"/>
      <c r="C553" s="149"/>
      <c r="D553" s="149"/>
      <c r="E553" s="149"/>
      <c r="F553" s="149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spans="1:26" ht="15">
      <c r="A554" s="148"/>
      <c r="B554" s="148"/>
      <c r="C554" s="149"/>
      <c r="D554" s="149"/>
      <c r="E554" s="149"/>
      <c r="F554" s="149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spans="1:26" ht="15">
      <c r="A555" s="148"/>
      <c r="B555" s="148"/>
      <c r="C555" s="149"/>
      <c r="D555" s="149"/>
      <c r="E555" s="149"/>
      <c r="F555" s="149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spans="1:26" ht="15">
      <c r="A556" s="148"/>
      <c r="B556" s="148"/>
      <c r="C556" s="149"/>
      <c r="D556" s="149"/>
      <c r="E556" s="149"/>
      <c r="F556" s="149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spans="1:26" ht="15">
      <c r="A557" s="148"/>
      <c r="B557" s="148"/>
      <c r="C557" s="149"/>
      <c r="D557" s="149"/>
      <c r="E557" s="149"/>
      <c r="F557" s="149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spans="1:26" ht="15">
      <c r="A558" s="148"/>
      <c r="B558" s="148"/>
      <c r="C558" s="149"/>
      <c r="D558" s="149"/>
      <c r="E558" s="149"/>
      <c r="F558" s="149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spans="1:26" ht="15">
      <c r="A559" s="148"/>
      <c r="B559" s="148"/>
      <c r="C559" s="149"/>
      <c r="D559" s="149"/>
      <c r="E559" s="149"/>
      <c r="F559" s="149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spans="1:26" ht="15">
      <c r="A560" s="148"/>
      <c r="B560" s="148"/>
      <c r="C560" s="149"/>
      <c r="D560" s="149"/>
      <c r="E560" s="149"/>
      <c r="F560" s="149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spans="1:26" ht="15">
      <c r="A561" s="148"/>
      <c r="B561" s="148"/>
      <c r="C561" s="149"/>
      <c r="D561" s="149"/>
      <c r="E561" s="149"/>
      <c r="F561" s="149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spans="1:26" ht="15">
      <c r="A562" s="148"/>
      <c r="B562" s="148"/>
      <c r="C562" s="149"/>
      <c r="D562" s="149"/>
      <c r="E562" s="149"/>
      <c r="F562" s="149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spans="1:26" ht="15">
      <c r="A563" s="148"/>
      <c r="B563" s="148"/>
      <c r="C563" s="149"/>
      <c r="D563" s="149"/>
      <c r="E563" s="149"/>
      <c r="F563" s="149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spans="1:26" ht="15">
      <c r="A564" s="148"/>
      <c r="B564" s="148"/>
      <c r="C564" s="149"/>
      <c r="D564" s="149"/>
      <c r="E564" s="149"/>
      <c r="F564" s="149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spans="1:26" ht="15">
      <c r="A565" s="148"/>
      <c r="B565" s="148"/>
      <c r="C565" s="149"/>
      <c r="D565" s="149"/>
      <c r="E565" s="149"/>
      <c r="F565" s="149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spans="1:26" ht="15">
      <c r="A566" s="148"/>
      <c r="B566" s="148"/>
      <c r="C566" s="149"/>
      <c r="D566" s="149"/>
      <c r="E566" s="149"/>
      <c r="F566" s="149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spans="1:26" ht="15">
      <c r="A567" s="148"/>
      <c r="B567" s="148"/>
      <c r="C567" s="149"/>
      <c r="D567" s="149"/>
      <c r="E567" s="149"/>
      <c r="F567" s="149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spans="1:26" ht="15">
      <c r="A568" s="148"/>
      <c r="B568" s="148"/>
      <c r="C568" s="149"/>
      <c r="D568" s="149"/>
      <c r="E568" s="149"/>
      <c r="F568" s="149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spans="1:26" ht="15">
      <c r="A569" s="148"/>
      <c r="B569" s="148"/>
      <c r="C569" s="149"/>
      <c r="D569" s="149"/>
      <c r="E569" s="149"/>
      <c r="F569" s="149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spans="1:26" ht="15">
      <c r="A570" s="148"/>
      <c r="B570" s="148"/>
      <c r="C570" s="149"/>
      <c r="D570" s="149"/>
      <c r="E570" s="149"/>
      <c r="F570" s="149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spans="1:26" ht="15">
      <c r="A571" s="148"/>
      <c r="B571" s="148"/>
      <c r="C571" s="149"/>
      <c r="D571" s="149"/>
      <c r="E571" s="149"/>
      <c r="F571" s="149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spans="1:26" ht="15">
      <c r="A572" s="148"/>
      <c r="B572" s="148"/>
      <c r="C572" s="149"/>
      <c r="D572" s="149"/>
      <c r="E572" s="149"/>
      <c r="F572" s="149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spans="1:26" ht="15">
      <c r="A573" s="148"/>
      <c r="B573" s="148"/>
      <c r="C573" s="149"/>
      <c r="D573" s="149"/>
      <c r="E573" s="149"/>
      <c r="F573" s="149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spans="1:26" ht="15">
      <c r="A574" s="148"/>
      <c r="B574" s="148"/>
      <c r="C574" s="149"/>
      <c r="D574" s="149"/>
      <c r="E574" s="149"/>
      <c r="F574" s="149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spans="1:26" ht="15">
      <c r="A575" s="148"/>
      <c r="B575" s="148"/>
      <c r="C575" s="149"/>
      <c r="D575" s="149"/>
      <c r="E575" s="149"/>
      <c r="F575" s="149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spans="1:26" ht="15">
      <c r="A576" s="148"/>
      <c r="B576" s="148"/>
      <c r="C576" s="149"/>
      <c r="D576" s="149"/>
      <c r="E576" s="149"/>
      <c r="F576" s="149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spans="1:26" ht="15">
      <c r="A577" s="148"/>
      <c r="B577" s="148"/>
      <c r="C577" s="149"/>
      <c r="D577" s="149"/>
      <c r="E577" s="149"/>
      <c r="F577" s="149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spans="1:26" ht="15">
      <c r="A578" s="148"/>
      <c r="B578" s="148"/>
      <c r="C578" s="149"/>
      <c r="D578" s="149"/>
      <c r="E578" s="149"/>
      <c r="F578" s="149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spans="1:26" ht="15">
      <c r="A579" s="148"/>
      <c r="B579" s="148"/>
      <c r="C579" s="149"/>
      <c r="D579" s="149"/>
      <c r="E579" s="149"/>
      <c r="F579" s="149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spans="1:26" ht="15">
      <c r="A580" s="148"/>
      <c r="B580" s="148"/>
      <c r="C580" s="149"/>
      <c r="D580" s="149"/>
      <c r="E580" s="149"/>
      <c r="F580" s="149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spans="1:26" ht="15">
      <c r="A581" s="148"/>
      <c r="B581" s="148"/>
      <c r="C581" s="149"/>
      <c r="D581" s="149"/>
      <c r="E581" s="149"/>
      <c r="F581" s="149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spans="1:26" ht="15">
      <c r="A582" s="148"/>
      <c r="B582" s="148"/>
      <c r="C582" s="149"/>
      <c r="D582" s="149"/>
      <c r="E582" s="149"/>
      <c r="F582" s="149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spans="1:26" ht="15">
      <c r="A583" s="148"/>
      <c r="B583" s="148"/>
      <c r="C583" s="149"/>
      <c r="D583" s="149"/>
      <c r="E583" s="149"/>
      <c r="F583" s="149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spans="1:26" ht="15">
      <c r="A584" s="148"/>
      <c r="B584" s="148"/>
      <c r="C584" s="149"/>
      <c r="D584" s="149"/>
      <c r="E584" s="149"/>
      <c r="F584" s="149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spans="1:26" ht="15">
      <c r="A585" s="148"/>
      <c r="B585" s="148"/>
      <c r="C585" s="149"/>
      <c r="D585" s="149"/>
      <c r="E585" s="149"/>
      <c r="F585" s="149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spans="1:26" ht="15">
      <c r="A586" s="148"/>
      <c r="B586" s="148"/>
      <c r="C586" s="149"/>
      <c r="D586" s="149"/>
      <c r="E586" s="149"/>
      <c r="F586" s="149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spans="1:26" ht="15">
      <c r="A587" s="148"/>
      <c r="B587" s="148"/>
      <c r="C587" s="149"/>
      <c r="D587" s="149"/>
      <c r="E587" s="149"/>
      <c r="F587" s="149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spans="1:26" ht="15">
      <c r="A588" s="148"/>
      <c r="B588" s="148"/>
      <c r="C588" s="149"/>
      <c r="D588" s="149"/>
      <c r="E588" s="149"/>
      <c r="F588" s="149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spans="1:26" ht="15">
      <c r="A589" s="148"/>
      <c r="B589" s="148"/>
      <c r="C589" s="149"/>
      <c r="D589" s="149"/>
      <c r="E589" s="149"/>
      <c r="F589" s="149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spans="1:26" ht="15">
      <c r="A590" s="148"/>
      <c r="B590" s="148"/>
      <c r="C590" s="149"/>
      <c r="D590" s="149"/>
      <c r="E590" s="149"/>
      <c r="F590" s="149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spans="1:26" ht="15">
      <c r="A591" s="148"/>
      <c r="B591" s="148"/>
      <c r="C591" s="149"/>
      <c r="D591" s="149"/>
      <c r="E591" s="149"/>
      <c r="F591" s="149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spans="1:26" ht="15">
      <c r="A592" s="148"/>
      <c r="B592" s="148"/>
      <c r="C592" s="149"/>
      <c r="D592" s="149"/>
      <c r="E592" s="149"/>
      <c r="F592" s="149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spans="1:26" ht="15">
      <c r="A593" s="148"/>
      <c r="B593" s="148"/>
      <c r="C593" s="149"/>
      <c r="D593" s="149"/>
      <c r="E593" s="149"/>
      <c r="F593" s="149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spans="1:26" ht="15">
      <c r="A594" s="148"/>
      <c r="B594" s="148"/>
      <c r="C594" s="149"/>
      <c r="D594" s="149"/>
      <c r="E594" s="149"/>
      <c r="F594" s="149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spans="1:26" ht="15">
      <c r="A595" s="148"/>
      <c r="B595" s="148"/>
      <c r="C595" s="149"/>
      <c r="D595" s="149"/>
      <c r="E595" s="149"/>
      <c r="F595" s="149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spans="1:26" ht="15">
      <c r="A596" s="148"/>
      <c r="B596" s="148"/>
      <c r="C596" s="149"/>
      <c r="D596" s="149"/>
      <c r="E596" s="149"/>
      <c r="F596" s="149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spans="1:26" ht="15">
      <c r="A597" s="148"/>
      <c r="B597" s="148"/>
      <c r="C597" s="149"/>
      <c r="D597" s="149"/>
      <c r="E597" s="149"/>
      <c r="F597" s="149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spans="1:26" ht="15">
      <c r="A598" s="148"/>
      <c r="B598" s="148"/>
      <c r="C598" s="149"/>
      <c r="D598" s="149"/>
      <c r="E598" s="149"/>
      <c r="F598" s="149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spans="1:26" ht="15">
      <c r="A599" s="148"/>
      <c r="B599" s="148"/>
      <c r="C599" s="149"/>
      <c r="D599" s="149"/>
      <c r="E599" s="149"/>
      <c r="F599" s="149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spans="1:26" ht="15">
      <c r="A600" s="148"/>
      <c r="B600" s="148"/>
      <c r="C600" s="149"/>
      <c r="D600" s="149"/>
      <c r="E600" s="149"/>
      <c r="F600" s="149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spans="1:26" ht="15">
      <c r="A601" s="148"/>
      <c r="B601" s="148"/>
      <c r="C601" s="149"/>
      <c r="D601" s="149"/>
      <c r="E601" s="149"/>
      <c r="F601" s="149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spans="1:26" ht="15">
      <c r="A602" s="148"/>
      <c r="B602" s="148"/>
      <c r="C602" s="149"/>
      <c r="D602" s="149"/>
      <c r="E602" s="149"/>
      <c r="F602" s="149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spans="1:26" ht="15">
      <c r="A603" s="148"/>
      <c r="B603" s="148"/>
      <c r="C603" s="149"/>
      <c r="D603" s="149"/>
      <c r="E603" s="149"/>
      <c r="F603" s="149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spans="1:26" ht="15">
      <c r="A604" s="148"/>
      <c r="B604" s="148"/>
      <c r="C604" s="149"/>
      <c r="D604" s="149"/>
      <c r="E604" s="149"/>
      <c r="F604" s="149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spans="1:26" ht="15">
      <c r="A605" s="148"/>
      <c r="B605" s="148"/>
      <c r="C605" s="149"/>
      <c r="D605" s="149"/>
      <c r="E605" s="149"/>
      <c r="F605" s="149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spans="1:26" ht="15">
      <c r="A606" s="148"/>
      <c r="B606" s="148"/>
      <c r="C606" s="149"/>
      <c r="D606" s="149"/>
      <c r="E606" s="149"/>
      <c r="F606" s="149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spans="1:26" ht="15">
      <c r="A607" s="148"/>
      <c r="B607" s="148"/>
      <c r="C607" s="149"/>
      <c r="D607" s="149"/>
      <c r="E607" s="149"/>
      <c r="F607" s="149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spans="1:26" ht="15">
      <c r="A608" s="148"/>
      <c r="B608" s="148"/>
      <c r="C608" s="149"/>
      <c r="D608" s="149"/>
      <c r="E608" s="149"/>
      <c r="F608" s="149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spans="1:26" ht="15">
      <c r="A609" s="148"/>
      <c r="B609" s="148"/>
      <c r="C609" s="149"/>
      <c r="D609" s="149"/>
      <c r="E609" s="149"/>
      <c r="F609" s="149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spans="1:26" ht="15">
      <c r="A610" s="148"/>
      <c r="B610" s="148"/>
      <c r="C610" s="149"/>
      <c r="D610" s="149"/>
      <c r="E610" s="149"/>
      <c r="F610" s="149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spans="1:26" ht="15">
      <c r="A611" s="148"/>
      <c r="B611" s="148"/>
      <c r="C611" s="149"/>
      <c r="D611" s="149"/>
      <c r="E611" s="149"/>
      <c r="F611" s="149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spans="1:26" ht="15">
      <c r="A612" s="148"/>
      <c r="B612" s="148"/>
      <c r="C612" s="149"/>
      <c r="D612" s="149"/>
      <c r="E612" s="149"/>
      <c r="F612" s="149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spans="1:26" ht="15">
      <c r="A613" s="148"/>
      <c r="B613" s="148"/>
      <c r="C613" s="149"/>
      <c r="D613" s="149"/>
      <c r="E613" s="149"/>
      <c r="F613" s="149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spans="1:26" ht="15">
      <c r="A614" s="148"/>
      <c r="B614" s="148"/>
      <c r="C614" s="149"/>
      <c r="D614" s="149"/>
      <c r="E614" s="149"/>
      <c r="F614" s="149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spans="1:26" ht="15">
      <c r="A615" s="148"/>
      <c r="B615" s="148"/>
      <c r="C615" s="149"/>
      <c r="D615" s="149"/>
      <c r="E615" s="149"/>
      <c r="F615" s="149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spans="1:26" ht="15">
      <c r="A616" s="148"/>
      <c r="B616" s="148"/>
      <c r="C616" s="149"/>
      <c r="D616" s="149"/>
      <c r="E616" s="149"/>
      <c r="F616" s="149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spans="1:26" ht="15">
      <c r="A617" s="148"/>
      <c r="B617" s="148"/>
      <c r="C617" s="149"/>
      <c r="D617" s="149"/>
      <c r="E617" s="149"/>
      <c r="F617" s="149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spans="1:26" ht="15">
      <c r="A618" s="148"/>
      <c r="B618" s="148"/>
      <c r="C618" s="149"/>
      <c r="D618" s="149"/>
      <c r="E618" s="149"/>
      <c r="F618" s="149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spans="1:26" ht="15">
      <c r="A619" s="148"/>
      <c r="B619" s="148"/>
      <c r="C619" s="149"/>
      <c r="D619" s="149"/>
      <c r="E619" s="149"/>
      <c r="F619" s="149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spans="1:26" ht="15">
      <c r="A620" s="148"/>
      <c r="B620" s="148"/>
      <c r="C620" s="149"/>
      <c r="D620" s="149"/>
      <c r="E620" s="149"/>
      <c r="F620" s="149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spans="1:26" ht="15">
      <c r="A621" s="148"/>
      <c r="B621" s="148"/>
      <c r="C621" s="149"/>
      <c r="D621" s="149"/>
      <c r="E621" s="149"/>
      <c r="F621" s="149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spans="1:26" ht="15">
      <c r="A622" s="148"/>
      <c r="B622" s="148"/>
      <c r="C622" s="149"/>
      <c r="D622" s="149"/>
      <c r="E622" s="149"/>
      <c r="F622" s="149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spans="1:26" ht="15">
      <c r="A623" s="148"/>
      <c r="B623" s="148"/>
      <c r="C623" s="149"/>
      <c r="D623" s="149"/>
      <c r="E623" s="149"/>
      <c r="F623" s="149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spans="1:26" ht="15">
      <c r="A624" s="148"/>
      <c r="B624" s="148"/>
      <c r="C624" s="149"/>
      <c r="D624" s="149"/>
      <c r="E624" s="149"/>
      <c r="F624" s="149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spans="1:26" ht="15">
      <c r="A625" s="148"/>
      <c r="B625" s="148"/>
      <c r="C625" s="149"/>
      <c r="D625" s="149"/>
      <c r="E625" s="149"/>
      <c r="F625" s="149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spans="1:26" ht="15">
      <c r="A626" s="148"/>
      <c r="B626" s="148"/>
      <c r="C626" s="149"/>
      <c r="D626" s="149"/>
      <c r="E626" s="149"/>
      <c r="F626" s="149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spans="1:26" ht="15">
      <c r="A627" s="148"/>
      <c r="B627" s="148"/>
      <c r="C627" s="149"/>
      <c r="D627" s="149"/>
      <c r="E627" s="149"/>
      <c r="F627" s="149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spans="1:26" ht="15">
      <c r="A628" s="148"/>
      <c r="B628" s="148"/>
      <c r="C628" s="149"/>
      <c r="D628" s="149"/>
      <c r="E628" s="149"/>
      <c r="F628" s="149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spans="1:26" ht="15">
      <c r="A629" s="148"/>
      <c r="B629" s="148"/>
      <c r="C629" s="149"/>
      <c r="D629" s="149"/>
      <c r="E629" s="149"/>
      <c r="F629" s="149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spans="1:26" ht="15">
      <c r="A630" s="148"/>
      <c r="B630" s="148"/>
      <c r="C630" s="149"/>
      <c r="D630" s="149"/>
      <c r="E630" s="149"/>
      <c r="F630" s="149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spans="1:26" ht="15">
      <c r="A631" s="148"/>
      <c r="B631" s="148"/>
      <c r="C631" s="149"/>
      <c r="D631" s="149"/>
      <c r="E631" s="149"/>
      <c r="F631" s="149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spans="1:26" ht="15">
      <c r="A632" s="148"/>
      <c r="B632" s="148"/>
      <c r="C632" s="149"/>
      <c r="D632" s="149"/>
      <c r="E632" s="149"/>
      <c r="F632" s="149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spans="1:26" ht="15">
      <c r="A633" s="148"/>
      <c r="B633" s="148"/>
      <c r="C633" s="149"/>
      <c r="D633" s="149"/>
      <c r="E633" s="149"/>
      <c r="F633" s="149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spans="1:26" ht="15">
      <c r="A634" s="148"/>
      <c r="B634" s="148"/>
      <c r="C634" s="149"/>
      <c r="D634" s="149"/>
      <c r="E634" s="149"/>
      <c r="F634" s="149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spans="1:26" ht="15">
      <c r="A635" s="148"/>
      <c r="B635" s="148"/>
      <c r="C635" s="149"/>
      <c r="D635" s="149"/>
      <c r="E635" s="149"/>
      <c r="F635" s="149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spans="1:26" ht="15">
      <c r="A636" s="148"/>
      <c r="B636" s="148"/>
      <c r="C636" s="149"/>
      <c r="D636" s="149"/>
      <c r="E636" s="149"/>
      <c r="F636" s="149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spans="1:26" ht="15">
      <c r="A637" s="148"/>
      <c r="B637" s="148"/>
      <c r="C637" s="149"/>
      <c r="D637" s="149"/>
      <c r="E637" s="149"/>
      <c r="F637" s="149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spans="1:26" ht="15">
      <c r="A638" s="148"/>
      <c r="B638" s="148"/>
      <c r="C638" s="149"/>
      <c r="D638" s="149"/>
      <c r="E638" s="149"/>
      <c r="F638" s="149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spans="1:26" ht="15">
      <c r="A639" s="148"/>
      <c r="B639" s="148"/>
      <c r="C639" s="149"/>
      <c r="D639" s="149"/>
      <c r="E639" s="149"/>
      <c r="F639" s="149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spans="1:26" ht="15">
      <c r="A640" s="148"/>
      <c r="B640" s="148"/>
      <c r="C640" s="149"/>
      <c r="D640" s="149"/>
      <c r="E640" s="149"/>
      <c r="F640" s="149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spans="1:26" ht="15">
      <c r="A641" s="148"/>
      <c r="B641" s="148"/>
      <c r="C641" s="149"/>
      <c r="D641" s="149"/>
      <c r="E641" s="149"/>
      <c r="F641" s="149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spans="1:26" ht="15">
      <c r="A642" s="148"/>
      <c r="B642" s="148"/>
      <c r="C642" s="149"/>
      <c r="D642" s="149"/>
      <c r="E642" s="149"/>
      <c r="F642" s="149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spans="1:26" ht="15">
      <c r="A643" s="148"/>
      <c r="B643" s="148"/>
      <c r="C643" s="149"/>
      <c r="D643" s="149"/>
      <c r="E643" s="149"/>
      <c r="F643" s="149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spans="1:26" ht="15">
      <c r="A644" s="148"/>
      <c r="B644" s="148"/>
      <c r="C644" s="149"/>
      <c r="D644" s="149"/>
      <c r="E644" s="149"/>
      <c r="F644" s="149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spans="1:26" ht="15">
      <c r="A645" s="148"/>
      <c r="B645" s="148"/>
      <c r="C645" s="149"/>
      <c r="D645" s="149"/>
      <c r="E645" s="149"/>
      <c r="F645" s="149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spans="1:26" ht="15">
      <c r="A646" s="148"/>
      <c r="B646" s="148"/>
      <c r="C646" s="149"/>
      <c r="D646" s="149"/>
      <c r="E646" s="149"/>
      <c r="F646" s="149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spans="1:26" ht="15">
      <c r="A647" s="148"/>
      <c r="B647" s="148"/>
      <c r="C647" s="149"/>
      <c r="D647" s="149"/>
      <c r="E647" s="149"/>
      <c r="F647" s="149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spans="1:26" ht="15">
      <c r="A648" s="148"/>
      <c r="B648" s="148"/>
      <c r="C648" s="149"/>
      <c r="D648" s="149"/>
      <c r="E648" s="149"/>
      <c r="F648" s="149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spans="1:26" ht="15">
      <c r="A649" s="148"/>
      <c r="B649" s="148"/>
      <c r="C649" s="149"/>
      <c r="D649" s="149"/>
      <c r="E649" s="149"/>
      <c r="F649" s="149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spans="1:26" ht="15">
      <c r="A650" s="148"/>
      <c r="B650" s="148"/>
      <c r="C650" s="149"/>
      <c r="D650" s="149"/>
      <c r="E650" s="149"/>
      <c r="F650" s="149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spans="1:26" ht="15">
      <c r="A651" s="148"/>
      <c r="B651" s="148"/>
      <c r="C651" s="149"/>
      <c r="D651" s="149"/>
      <c r="E651" s="149"/>
      <c r="F651" s="149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spans="1:26" ht="15">
      <c r="A652" s="148"/>
      <c r="B652" s="148"/>
      <c r="C652" s="149"/>
      <c r="D652" s="149"/>
      <c r="E652" s="149"/>
      <c r="F652" s="149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spans="1:26" ht="15">
      <c r="A653" s="148"/>
      <c r="B653" s="148"/>
      <c r="C653" s="149"/>
      <c r="D653" s="149"/>
      <c r="E653" s="149"/>
      <c r="F653" s="149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spans="1:26" ht="15">
      <c r="A654" s="148"/>
      <c r="B654" s="148"/>
      <c r="C654" s="149"/>
      <c r="D654" s="149"/>
      <c r="E654" s="149"/>
      <c r="F654" s="149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spans="1:26" ht="15">
      <c r="A655" s="148"/>
      <c r="B655" s="148"/>
      <c r="C655" s="149"/>
      <c r="D655" s="149"/>
      <c r="E655" s="149"/>
      <c r="F655" s="149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spans="1:26" ht="15">
      <c r="A656" s="148"/>
      <c r="B656" s="148"/>
      <c r="C656" s="149"/>
      <c r="D656" s="149"/>
      <c r="E656" s="149"/>
      <c r="F656" s="149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spans="1:26" ht="15">
      <c r="A657" s="148"/>
      <c r="B657" s="148"/>
      <c r="C657" s="149"/>
      <c r="D657" s="149"/>
      <c r="E657" s="149"/>
      <c r="F657" s="149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spans="1:26" ht="15">
      <c r="A658" s="148"/>
      <c r="B658" s="148"/>
      <c r="C658" s="149"/>
      <c r="D658" s="149"/>
      <c r="E658" s="149"/>
      <c r="F658" s="149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 ht="15">
      <c r="A659" s="148"/>
      <c r="B659" s="148"/>
      <c r="C659" s="149"/>
      <c r="D659" s="149"/>
      <c r="E659" s="149"/>
      <c r="F659" s="149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spans="1:26" ht="15">
      <c r="A660" s="148"/>
      <c r="B660" s="148"/>
      <c r="C660" s="149"/>
      <c r="D660" s="149"/>
      <c r="E660" s="149"/>
      <c r="F660" s="149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spans="1:26" ht="15">
      <c r="A661" s="148"/>
      <c r="B661" s="148"/>
      <c r="C661" s="149"/>
      <c r="D661" s="149"/>
      <c r="E661" s="149"/>
      <c r="F661" s="149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spans="1:26" ht="15">
      <c r="A662" s="148"/>
      <c r="B662" s="148"/>
      <c r="C662" s="149"/>
      <c r="D662" s="149"/>
      <c r="E662" s="149"/>
      <c r="F662" s="149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spans="1:26" ht="15">
      <c r="A663" s="148"/>
      <c r="B663" s="148"/>
      <c r="C663" s="149"/>
      <c r="D663" s="149"/>
      <c r="E663" s="149"/>
      <c r="F663" s="149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spans="1:26" ht="15">
      <c r="A664" s="148"/>
      <c r="B664" s="148"/>
      <c r="C664" s="149"/>
      <c r="D664" s="149"/>
      <c r="E664" s="149"/>
      <c r="F664" s="149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 ht="15">
      <c r="A665" s="148"/>
      <c r="B665" s="148"/>
      <c r="C665" s="149"/>
      <c r="D665" s="149"/>
      <c r="E665" s="149"/>
      <c r="F665" s="149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spans="1:26" ht="15">
      <c r="A666" s="148"/>
      <c r="B666" s="148"/>
      <c r="C666" s="149"/>
      <c r="D666" s="149"/>
      <c r="E666" s="149"/>
      <c r="F666" s="149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spans="1:26" ht="15">
      <c r="A667" s="148"/>
      <c r="B667" s="148"/>
      <c r="C667" s="149"/>
      <c r="D667" s="149"/>
      <c r="E667" s="149"/>
      <c r="F667" s="149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spans="1:26" ht="15">
      <c r="A668" s="148"/>
      <c r="B668" s="148"/>
      <c r="C668" s="149"/>
      <c r="D668" s="149"/>
      <c r="E668" s="149"/>
      <c r="F668" s="149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spans="1:26" ht="15">
      <c r="A669" s="148"/>
      <c r="B669" s="148"/>
      <c r="C669" s="149"/>
      <c r="D669" s="149"/>
      <c r="E669" s="149"/>
      <c r="F669" s="149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spans="1:26" ht="15">
      <c r="A670" s="148"/>
      <c r="B670" s="148"/>
      <c r="C670" s="149"/>
      <c r="D670" s="149"/>
      <c r="E670" s="149"/>
      <c r="F670" s="149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spans="1:26" ht="15">
      <c r="A671" s="148"/>
      <c r="B671" s="148"/>
      <c r="C671" s="149"/>
      <c r="D671" s="149"/>
      <c r="E671" s="149"/>
      <c r="F671" s="149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spans="1:26" ht="15">
      <c r="A672" s="148"/>
      <c r="B672" s="148"/>
      <c r="C672" s="149"/>
      <c r="D672" s="149"/>
      <c r="E672" s="149"/>
      <c r="F672" s="149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spans="1:26" ht="15">
      <c r="A673" s="148"/>
      <c r="B673" s="148"/>
      <c r="C673" s="149"/>
      <c r="D673" s="149"/>
      <c r="E673" s="149"/>
      <c r="F673" s="149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spans="1:26" ht="15">
      <c r="A674" s="148"/>
      <c r="B674" s="148"/>
      <c r="C674" s="149"/>
      <c r="D674" s="149"/>
      <c r="E674" s="149"/>
      <c r="F674" s="149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spans="1:26" ht="15">
      <c r="A675" s="148"/>
      <c r="B675" s="148"/>
      <c r="C675" s="149"/>
      <c r="D675" s="149"/>
      <c r="E675" s="149"/>
      <c r="F675" s="149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spans="1:26" ht="15">
      <c r="A676" s="148"/>
      <c r="B676" s="148"/>
      <c r="C676" s="149"/>
      <c r="D676" s="149"/>
      <c r="E676" s="149"/>
      <c r="F676" s="149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spans="1:26" ht="15">
      <c r="A677" s="148"/>
      <c r="B677" s="148"/>
      <c r="C677" s="149"/>
      <c r="D677" s="149"/>
      <c r="E677" s="149"/>
      <c r="F677" s="149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spans="1:26" ht="15">
      <c r="A678" s="148"/>
      <c r="B678" s="148"/>
      <c r="C678" s="149"/>
      <c r="D678" s="149"/>
      <c r="E678" s="149"/>
      <c r="F678" s="149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spans="1:26" ht="15">
      <c r="A679" s="148"/>
      <c r="B679" s="148"/>
      <c r="C679" s="149"/>
      <c r="D679" s="149"/>
      <c r="E679" s="149"/>
      <c r="F679" s="149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spans="1:26" ht="15">
      <c r="A680" s="148"/>
      <c r="B680" s="148"/>
      <c r="C680" s="149"/>
      <c r="D680" s="149"/>
      <c r="E680" s="149"/>
      <c r="F680" s="149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spans="1:26" ht="15">
      <c r="A681" s="148"/>
      <c r="B681" s="148"/>
      <c r="C681" s="149"/>
      <c r="D681" s="149"/>
      <c r="E681" s="149"/>
      <c r="F681" s="149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spans="1:26" ht="15">
      <c r="A682" s="148"/>
      <c r="B682" s="148"/>
      <c r="C682" s="149"/>
      <c r="D682" s="149"/>
      <c r="E682" s="149"/>
      <c r="F682" s="149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spans="1:26" ht="15">
      <c r="A683" s="148"/>
      <c r="B683" s="148"/>
      <c r="C683" s="149"/>
      <c r="D683" s="149"/>
      <c r="E683" s="149"/>
      <c r="F683" s="149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spans="1:26" ht="15">
      <c r="A684" s="148"/>
      <c r="B684" s="148"/>
      <c r="C684" s="149"/>
      <c r="D684" s="149"/>
      <c r="E684" s="149"/>
      <c r="F684" s="149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spans="1:26" ht="15">
      <c r="A685" s="148"/>
      <c r="B685" s="148"/>
      <c r="C685" s="149"/>
      <c r="D685" s="149"/>
      <c r="E685" s="149"/>
      <c r="F685" s="149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spans="1:26" ht="15">
      <c r="A686" s="148"/>
      <c r="B686" s="148"/>
      <c r="C686" s="149"/>
      <c r="D686" s="149"/>
      <c r="E686" s="149"/>
      <c r="F686" s="149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spans="1:26" ht="15">
      <c r="A687" s="148"/>
      <c r="B687" s="148"/>
      <c r="C687" s="149"/>
      <c r="D687" s="149"/>
      <c r="E687" s="149"/>
      <c r="F687" s="149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spans="1:26" ht="15">
      <c r="A688" s="148"/>
      <c r="B688" s="148"/>
      <c r="C688" s="149"/>
      <c r="D688" s="149"/>
      <c r="E688" s="149"/>
      <c r="F688" s="149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spans="1:26" ht="15">
      <c r="A689" s="148"/>
      <c r="B689" s="148"/>
      <c r="C689" s="149"/>
      <c r="D689" s="149"/>
      <c r="E689" s="149"/>
      <c r="F689" s="149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spans="1:26" ht="15">
      <c r="A690" s="148"/>
      <c r="B690" s="148"/>
      <c r="C690" s="149"/>
      <c r="D690" s="149"/>
      <c r="E690" s="149"/>
      <c r="F690" s="149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spans="1:26" ht="15">
      <c r="A691" s="148"/>
      <c r="B691" s="148"/>
      <c r="C691" s="149"/>
      <c r="D691" s="149"/>
      <c r="E691" s="149"/>
      <c r="F691" s="149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spans="1:26" ht="15">
      <c r="A692" s="148"/>
      <c r="B692" s="148"/>
      <c r="C692" s="149"/>
      <c r="D692" s="149"/>
      <c r="E692" s="149"/>
      <c r="F692" s="149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spans="1:26" ht="15">
      <c r="A693" s="148"/>
      <c r="B693" s="148"/>
      <c r="C693" s="149"/>
      <c r="D693" s="149"/>
      <c r="E693" s="149"/>
      <c r="F693" s="149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spans="1:26" ht="15">
      <c r="A694" s="148"/>
      <c r="B694" s="148"/>
      <c r="C694" s="149"/>
      <c r="D694" s="149"/>
      <c r="E694" s="149"/>
      <c r="F694" s="149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spans="1:26" ht="15">
      <c r="A695" s="148"/>
      <c r="B695" s="148"/>
      <c r="C695" s="149"/>
      <c r="D695" s="149"/>
      <c r="E695" s="149"/>
      <c r="F695" s="149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spans="1:26" ht="15">
      <c r="A696" s="148"/>
      <c r="B696" s="148"/>
      <c r="C696" s="149"/>
      <c r="D696" s="149"/>
      <c r="E696" s="149"/>
      <c r="F696" s="149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spans="1:26" ht="15">
      <c r="A697" s="148"/>
      <c r="B697" s="148"/>
      <c r="C697" s="149"/>
      <c r="D697" s="149"/>
      <c r="E697" s="149"/>
      <c r="F697" s="149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spans="1:26" ht="15">
      <c r="A698" s="148"/>
      <c r="B698" s="148"/>
      <c r="C698" s="149"/>
      <c r="D698" s="149"/>
      <c r="E698" s="149"/>
      <c r="F698" s="149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spans="1:26" ht="15">
      <c r="A699" s="148"/>
      <c r="B699" s="148"/>
      <c r="C699" s="149"/>
      <c r="D699" s="149"/>
      <c r="E699" s="149"/>
      <c r="F699" s="149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spans="1:26" ht="15">
      <c r="A700" s="148"/>
      <c r="B700" s="148"/>
      <c r="C700" s="149"/>
      <c r="D700" s="149"/>
      <c r="E700" s="149"/>
      <c r="F700" s="149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spans="1:26" ht="15">
      <c r="A701" s="148"/>
      <c r="B701" s="148"/>
      <c r="C701" s="149"/>
      <c r="D701" s="149"/>
      <c r="E701" s="149"/>
      <c r="F701" s="149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spans="1:26" ht="15">
      <c r="A702" s="148"/>
      <c r="B702" s="148"/>
      <c r="C702" s="149"/>
      <c r="D702" s="149"/>
      <c r="E702" s="149"/>
      <c r="F702" s="149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spans="1:26" ht="15">
      <c r="A703" s="148"/>
      <c r="B703" s="148"/>
      <c r="C703" s="149"/>
      <c r="D703" s="149"/>
      <c r="E703" s="149"/>
      <c r="F703" s="149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spans="1:26" ht="15">
      <c r="A704" s="148"/>
      <c r="B704" s="148"/>
      <c r="C704" s="149"/>
      <c r="D704" s="149"/>
      <c r="E704" s="149"/>
      <c r="F704" s="149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spans="1:26" ht="15">
      <c r="A705" s="148"/>
      <c r="B705" s="148"/>
      <c r="C705" s="149"/>
      <c r="D705" s="149"/>
      <c r="E705" s="149"/>
      <c r="F705" s="149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spans="1:26" ht="15">
      <c r="A706" s="148"/>
      <c r="B706" s="148"/>
      <c r="C706" s="149"/>
      <c r="D706" s="149"/>
      <c r="E706" s="149"/>
      <c r="F706" s="149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spans="1:26" ht="15">
      <c r="A707" s="148"/>
      <c r="B707" s="148"/>
      <c r="C707" s="149"/>
      <c r="D707" s="149"/>
      <c r="E707" s="149"/>
      <c r="F707" s="149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spans="1:26" ht="15">
      <c r="A708" s="148"/>
      <c r="B708" s="148"/>
      <c r="C708" s="149"/>
      <c r="D708" s="149"/>
      <c r="E708" s="149"/>
      <c r="F708" s="149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spans="1:26" ht="15">
      <c r="A709" s="148"/>
      <c r="B709" s="148"/>
      <c r="C709" s="149"/>
      <c r="D709" s="149"/>
      <c r="E709" s="149"/>
      <c r="F709" s="149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spans="1:26" ht="15">
      <c r="A710" s="148"/>
      <c r="B710" s="148"/>
      <c r="C710" s="149"/>
      <c r="D710" s="149"/>
      <c r="E710" s="149"/>
      <c r="F710" s="149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spans="1:26" ht="15">
      <c r="A711" s="148"/>
      <c r="B711" s="148"/>
      <c r="C711" s="149"/>
      <c r="D711" s="149"/>
      <c r="E711" s="149"/>
      <c r="F711" s="149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spans="1:26" ht="15">
      <c r="A712" s="148"/>
      <c r="B712" s="148"/>
      <c r="C712" s="149"/>
      <c r="D712" s="149"/>
      <c r="E712" s="149"/>
      <c r="F712" s="149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spans="1:26" ht="15">
      <c r="A713" s="148"/>
      <c r="B713" s="148"/>
      <c r="C713" s="149"/>
      <c r="D713" s="149"/>
      <c r="E713" s="149"/>
      <c r="F713" s="149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spans="1:26" ht="15">
      <c r="A714" s="148"/>
      <c r="B714" s="148"/>
      <c r="C714" s="149"/>
      <c r="D714" s="149"/>
      <c r="E714" s="149"/>
      <c r="F714" s="149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spans="1:26" ht="15">
      <c r="A715" s="148"/>
      <c r="B715" s="148"/>
      <c r="C715" s="149"/>
      <c r="D715" s="149"/>
      <c r="E715" s="149"/>
      <c r="F715" s="149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spans="1:26" ht="15">
      <c r="A716" s="148"/>
      <c r="B716" s="148"/>
      <c r="C716" s="149"/>
      <c r="D716" s="149"/>
      <c r="E716" s="149"/>
      <c r="F716" s="149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spans="1:26" ht="15">
      <c r="A717" s="148"/>
      <c r="B717" s="148"/>
      <c r="C717" s="149"/>
      <c r="D717" s="149"/>
      <c r="E717" s="149"/>
      <c r="F717" s="149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spans="1:26" ht="15">
      <c r="A718" s="148"/>
      <c r="B718" s="148"/>
      <c r="C718" s="149"/>
      <c r="D718" s="149"/>
      <c r="E718" s="149"/>
      <c r="F718" s="149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spans="1:26" ht="15">
      <c r="A719" s="148"/>
      <c r="B719" s="148"/>
      <c r="C719" s="149"/>
      <c r="D719" s="149"/>
      <c r="E719" s="149"/>
      <c r="F719" s="149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spans="1:26" ht="15">
      <c r="A720" s="148"/>
      <c r="B720" s="148"/>
      <c r="C720" s="149"/>
      <c r="D720" s="149"/>
      <c r="E720" s="149"/>
      <c r="F720" s="149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spans="1:26" ht="15">
      <c r="A721" s="148"/>
      <c r="B721" s="148"/>
      <c r="C721" s="149"/>
      <c r="D721" s="149"/>
      <c r="E721" s="149"/>
      <c r="F721" s="149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spans="1:26" ht="15">
      <c r="A722" s="148"/>
      <c r="B722" s="148"/>
      <c r="C722" s="149"/>
      <c r="D722" s="149"/>
      <c r="E722" s="149"/>
      <c r="F722" s="149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spans="1:26" ht="15">
      <c r="A723" s="148"/>
      <c r="B723" s="148"/>
      <c r="C723" s="149"/>
      <c r="D723" s="149"/>
      <c r="E723" s="149"/>
      <c r="F723" s="149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spans="1:26" ht="15">
      <c r="A724" s="148"/>
      <c r="B724" s="148"/>
      <c r="C724" s="149"/>
      <c r="D724" s="149"/>
      <c r="E724" s="149"/>
      <c r="F724" s="149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spans="1:26" ht="15">
      <c r="A725" s="148"/>
      <c r="B725" s="148"/>
      <c r="C725" s="149"/>
      <c r="D725" s="149"/>
      <c r="E725" s="149"/>
      <c r="F725" s="149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spans="1:26" ht="15">
      <c r="A726" s="148"/>
      <c r="B726" s="148"/>
      <c r="C726" s="149"/>
      <c r="D726" s="149"/>
      <c r="E726" s="149"/>
      <c r="F726" s="149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spans="1:26" ht="15">
      <c r="A727" s="148"/>
      <c r="B727" s="148"/>
      <c r="C727" s="149"/>
      <c r="D727" s="149"/>
      <c r="E727" s="149"/>
      <c r="F727" s="149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spans="1:26" ht="15">
      <c r="A728" s="148"/>
      <c r="B728" s="148"/>
      <c r="C728" s="149"/>
      <c r="D728" s="149"/>
      <c r="E728" s="149"/>
      <c r="F728" s="149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spans="1:26" ht="15">
      <c r="A729" s="148"/>
      <c r="B729" s="148"/>
      <c r="C729" s="149"/>
      <c r="D729" s="149"/>
      <c r="E729" s="149"/>
      <c r="F729" s="149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spans="1:26" ht="15">
      <c r="A730" s="148"/>
      <c r="B730" s="148"/>
      <c r="C730" s="149"/>
      <c r="D730" s="149"/>
      <c r="E730" s="149"/>
      <c r="F730" s="149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spans="1:26" ht="15">
      <c r="A731" s="148"/>
      <c r="B731" s="148"/>
      <c r="C731" s="149"/>
      <c r="D731" s="149"/>
      <c r="E731" s="149"/>
      <c r="F731" s="149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spans="1:26" ht="15">
      <c r="A732" s="148"/>
      <c r="B732" s="148"/>
      <c r="C732" s="149"/>
      <c r="D732" s="149"/>
      <c r="E732" s="149"/>
      <c r="F732" s="149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spans="1:26" ht="15">
      <c r="A733" s="148"/>
      <c r="B733" s="148"/>
      <c r="C733" s="149"/>
      <c r="D733" s="149"/>
      <c r="E733" s="149"/>
      <c r="F733" s="149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spans="1:26" ht="15">
      <c r="A734" s="148"/>
      <c r="B734" s="148"/>
      <c r="C734" s="149"/>
      <c r="D734" s="149"/>
      <c r="E734" s="149"/>
      <c r="F734" s="149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spans="1:26" ht="15">
      <c r="A735" s="148"/>
      <c r="B735" s="148"/>
      <c r="C735" s="149"/>
      <c r="D735" s="149"/>
      <c r="E735" s="149"/>
      <c r="F735" s="149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spans="1:26" ht="15">
      <c r="A736" s="148"/>
      <c r="B736" s="148"/>
      <c r="C736" s="149"/>
      <c r="D736" s="149"/>
      <c r="E736" s="149"/>
      <c r="F736" s="149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spans="1:26" ht="15">
      <c r="A737" s="148"/>
      <c r="B737" s="148"/>
      <c r="C737" s="149"/>
      <c r="D737" s="149"/>
      <c r="E737" s="149"/>
      <c r="F737" s="149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spans="1:26" ht="15">
      <c r="A738" s="148"/>
      <c r="B738" s="148"/>
      <c r="C738" s="149"/>
      <c r="D738" s="149"/>
      <c r="E738" s="149"/>
      <c r="F738" s="149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spans="1:26" ht="15">
      <c r="A739" s="148"/>
      <c r="B739" s="148"/>
      <c r="C739" s="149"/>
      <c r="D739" s="149"/>
      <c r="E739" s="149"/>
      <c r="F739" s="149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spans="1:26" ht="15">
      <c r="A740" s="148"/>
      <c r="B740" s="148"/>
      <c r="C740" s="149"/>
      <c r="D740" s="149"/>
      <c r="E740" s="149"/>
      <c r="F740" s="149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spans="1:26" ht="15">
      <c r="A741" s="148"/>
      <c r="B741" s="148"/>
      <c r="C741" s="149"/>
      <c r="D741" s="149"/>
      <c r="E741" s="149"/>
      <c r="F741" s="149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spans="1:26" ht="15">
      <c r="A742" s="148"/>
      <c r="B742" s="148"/>
      <c r="C742" s="149"/>
      <c r="D742" s="149"/>
      <c r="E742" s="149"/>
      <c r="F742" s="149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spans="1:26" ht="15">
      <c r="A743" s="148"/>
      <c r="B743" s="148"/>
      <c r="C743" s="149"/>
      <c r="D743" s="149"/>
      <c r="E743" s="149"/>
      <c r="F743" s="149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spans="1:26" ht="15">
      <c r="A744" s="148"/>
      <c r="B744" s="148"/>
      <c r="C744" s="149"/>
      <c r="D744" s="149"/>
      <c r="E744" s="149"/>
      <c r="F744" s="149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spans="1:26" ht="15">
      <c r="A745" s="148"/>
      <c r="B745" s="148"/>
      <c r="C745" s="149"/>
      <c r="D745" s="149"/>
      <c r="E745" s="149"/>
      <c r="F745" s="149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spans="1:26" ht="15">
      <c r="A746" s="148"/>
      <c r="B746" s="148"/>
      <c r="C746" s="149"/>
      <c r="D746" s="149"/>
      <c r="E746" s="149"/>
      <c r="F746" s="149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spans="1:26" ht="15">
      <c r="A747" s="148"/>
      <c r="B747" s="148"/>
      <c r="C747" s="149"/>
      <c r="D747" s="149"/>
      <c r="E747" s="149"/>
      <c r="F747" s="149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spans="1:26" ht="15">
      <c r="A748" s="148"/>
      <c r="B748" s="148"/>
      <c r="C748" s="149"/>
      <c r="D748" s="149"/>
      <c r="E748" s="149"/>
      <c r="F748" s="149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spans="1:26" ht="15">
      <c r="A749" s="148"/>
      <c r="B749" s="148"/>
      <c r="C749" s="149"/>
      <c r="D749" s="149"/>
      <c r="E749" s="149"/>
      <c r="F749" s="149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spans="1:26" ht="15">
      <c r="A750" s="148"/>
      <c r="B750" s="148"/>
      <c r="C750" s="149"/>
      <c r="D750" s="149"/>
      <c r="E750" s="149"/>
      <c r="F750" s="149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spans="1:26" ht="15">
      <c r="A751" s="148"/>
      <c r="B751" s="148"/>
      <c r="C751" s="149"/>
      <c r="D751" s="149"/>
      <c r="E751" s="149"/>
      <c r="F751" s="149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spans="1:26" ht="15">
      <c r="A752" s="148"/>
      <c r="B752" s="148"/>
      <c r="C752" s="149"/>
      <c r="D752" s="149"/>
      <c r="E752" s="149"/>
      <c r="F752" s="149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spans="1:26" ht="15">
      <c r="A753" s="148"/>
      <c r="B753" s="148"/>
      <c r="C753" s="149"/>
      <c r="D753" s="149"/>
      <c r="E753" s="149"/>
      <c r="F753" s="149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spans="1:26" ht="15">
      <c r="A754" s="148"/>
      <c r="B754" s="148"/>
      <c r="C754" s="149"/>
      <c r="D754" s="149"/>
      <c r="E754" s="149"/>
      <c r="F754" s="149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spans="1:26" ht="15">
      <c r="A755" s="148"/>
      <c r="B755" s="148"/>
      <c r="C755" s="149"/>
      <c r="D755" s="149"/>
      <c r="E755" s="149"/>
      <c r="F755" s="149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spans="1:26" ht="15">
      <c r="A756" s="148"/>
      <c r="B756" s="148"/>
      <c r="C756" s="149"/>
      <c r="D756" s="149"/>
      <c r="E756" s="149"/>
      <c r="F756" s="149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spans="1:26" ht="15">
      <c r="A757" s="148"/>
      <c r="B757" s="148"/>
      <c r="C757" s="149"/>
      <c r="D757" s="149"/>
      <c r="E757" s="149"/>
      <c r="F757" s="149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spans="1:26" ht="15">
      <c r="A758" s="148"/>
      <c r="B758" s="148"/>
      <c r="C758" s="149"/>
      <c r="D758" s="149"/>
      <c r="E758" s="149"/>
      <c r="F758" s="149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spans="1:26" ht="15">
      <c r="A759" s="148"/>
      <c r="B759" s="148"/>
      <c r="C759" s="149"/>
      <c r="D759" s="149"/>
      <c r="E759" s="149"/>
      <c r="F759" s="149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spans="1:26" ht="15">
      <c r="A760" s="148"/>
      <c r="B760" s="148"/>
      <c r="C760" s="149"/>
      <c r="D760" s="149"/>
      <c r="E760" s="149"/>
      <c r="F760" s="149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spans="1:26" ht="15">
      <c r="A761" s="148"/>
      <c r="B761" s="148"/>
      <c r="C761" s="149"/>
      <c r="D761" s="149"/>
      <c r="E761" s="149"/>
      <c r="F761" s="149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spans="1:26" ht="15">
      <c r="A762" s="148"/>
      <c r="B762" s="148"/>
      <c r="C762" s="149"/>
      <c r="D762" s="149"/>
      <c r="E762" s="149"/>
      <c r="F762" s="149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spans="1:26" ht="15">
      <c r="A763" s="148"/>
      <c r="B763" s="148"/>
      <c r="C763" s="149"/>
      <c r="D763" s="149"/>
      <c r="E763" s="149"/>
      <c r="F763" s="149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spans="1:26" ht="15">
      <c r="A764" s="148"/>
      <c r="B764" s="148"/>
      <c r="C764" s="149"/>
      <c r="D764" s="149"/>
      <c r="E764" s="149"/>
      <c r="F764" s="149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spans="1:26" ht="15">
      <c r="A765" s="148"/>
      <c r="B765" s="148"/>
      <c r="C765" s="149"/>
      <c r="D765" s="149"/>
      <c r="E765" s="149"/>
      <c r="F765" s="149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spans="1:26" ht="15">
      <c r="A766" s="148"/>
      <c r="B766" s="148"/>
      <c r="C766" s="149"/>
      <c r="D766" s="149"/>
      <c r="E766" s="149"/>
      <c r="F766" s="149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spans="1:26" ht="15">
      <c r="A767" s="148"/>
      <c r="B767" s="148"/>
      <c r="C767" s="149"/>
      <c r="D767" s="149"/>
      <c r="E767" s="149"/>
      <c r="F767" s="149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spans="1:26" ht="15">
      <c r="A768" s="148"/>
      <c r="B768" s="148"/>
      <c r="C768" s="149"/>
      <c r="D768" s="149"/>
      <c r="E768" s="149"/>
      <c r="F768" s="149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spans="1:26" ht="15">
      <c r="A769" s="148"/>
      <c r="B769" s="148"/>
      <c r="C769" s="149"/>
      <c r="D769" s="149"/>
      <c r="E769" s="149"/>
      <c r="F769" s="149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spans="1:26" ht="15">
      <c r="A770" s="148"/>
      <c r="B770" s="148"/>
      <c r="C770" s="149"/>
      <c r="D770" s="149"/>
      <c r="E770" s="149"/>
      <c r="F770" s="149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spans="1:26" ht="15">
      <c r="A771" s="148"/>
      <c r="B771" s="148"/>
      <c r="C771" s="149"/>
      <c r="D771" s="149"/>
      <c r="E771" s="149"/>
      <c r="F771" s="149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spans="1:26" ht="15">
      <c r="A772" s="148"/>
      <c r="B772" s="148"/>
      <c r="C772" s="149"/>
      <c r="D772" s="149"/>
      <c r="E772" s="149"/>
      <c r="F772" s="149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spans="1:26" ht="15">
      <c r="A773" s="148"/>
      <c r="B773" s="148"/>
      <c r="C773" s="149"/>
      <c r="D773" s="149"/>
      <c r="E773" s="149"/>
      <c r="F773" s="149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spans="1:26" ht="15">
      <c r="A774" s="148"/>
      <c r="B774" s="148"/>
      <c r="C774" s="149"/>
      <c r="D774" s="149"/>
      <c r="E774" s="149"/>
      <c r="F774" s="149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spans="1:26" ht="15">
      <c r="A775" s="148"/>
      <c r="B775" s="148"/>
      <c r="C775" s="149"/>
      <c r="D775" s="149"/>
      <c r="E775" s="149"/>
      <c r="F775" s="149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spans="1:26" ht="15">
      <c r="A776" s="148"/>
      <c r="B776" s="148"/>
      <c r="C776" s="149"/>
      <c r="D776" s="149"/>
      <c r="E776" s="149"/>
      <c r="F776" s="149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spans="1:26" ht="15">
      <c r="A777" s="148"/>
      <c r="B777" s="148"/>
      <c r="C777" s="149"/>
      <c r="D777" s="149"/>
      <c r="E777" s="149"/>
      <c r="F777" s="149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spans="1:26" ht="15">
      <c r="A778" s="148"/>
      <c r="B778" s="148"/>
      <c r="C778" s="149"/>
      <c r="D778" s="149"/>
      <c r="E778" s="149"/>
      <c r="F778" s="149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spans="1:26" ht="15">
      <c r="A779" s="148"/>
      <c r="B779" s="148"/>
      <c r="C779" s="149"/>
      <c r="D779" s="149"/>
      <c r="E779" s="149"/>
      <c r="F779" s="149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spans="1:26" ht="15">
      <c r="A780" s="148"/>
      <c r="B780" s="148"/>
      <c r="C780" s="149"/>
      <c r="D780" s="149"/>
      <c r="E780" s="149"/>
      <c r="F780" s="149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spans="1:26" ht="15">
      <c r="A781" s="148"/>
      <c r="B781" s="148"/>
      <c r="C781" s="149"/>
      <c r="D781" s="149"/>
      <c r="E781" s="149"/>
      <c r="F781" s="149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spans="1:26" ht="15">
      <c r="A782" s="148"/>
      <c r="B782" s="148"/>
      <c r="C782" s="149"/>
      <c r="D782" s="149"/>
      <c r="E782" s="149"/>
      <c r="F782" s="149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spans="1:26" ht="15">
      <c r="A783" s="148"/>
      <c r="B783" s="148"/>
      <c r="C783" s="149"/>
      <c r="D783" s="149"/>
      <c r="E783" s="149"/>
      <c r="F783" s="149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spans="1:26" ht="15">
      <c r="A784" s="148"/>
      <c r="B784" s="148"/>
      <c r="C784" s="149"/>
      <c r="D784" s="149"/>
      <c r="E784" s="149"/>
      <c r="F784" s="149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spans="1:26" ht="15">
      <c r="A785" s="148"/>
      <c r="B785" s="148"/>
      <c r="C785" s="149"/>
      <c r="D785" s="149"/>
      <c r="E785" s="149"/>
      <c r="F785" s="149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spans="1:26" ht="15">
      <c r="A786" s="148"/>
      <c r="B786" s="148"/>
      <c r="C786" s="149"/>
      <c r="D786" s="149"/>
      <c r="E786" s="149"/>
      <c r="F786" s="149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spans="1:26" ht="15">
      <c r="A787" s="148"/>
      <c r="B787" s="148"/>
      <c r="C787" s="149"/>
      <c r="D787" s="149"/>
      <c r="E787" s="149"/>
      <c r="F787" s="149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spans="1:26" ht="15">
      <c r="A788" s="148"/>
      <c r="B788" s="148"/>
      <c r="C788" s="149"/>
      <c r="D788" s="149"/>
      <c r="E788" s="149"/>
      <c r="F788" s="149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spans="1:26" ht="15">
      <c r="A789" s="148"/>
      <c r="B789" s="148"/>
      <c r="C789" s="149"/>
      <c r="D789" s="149"/>
      <c r="E789" s="149"/>
      <c r="F789" s="149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spans="1:26" ht="15">
      <c r="A790" s="148"/>
      <c r="B790" s="148"/>
      <c r="C790" s="149"/>
      <c r="D790" s="149"/>
      <c r="E790" s="149"/>
      <c r="F790" s="149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spans="1:26" ht="15">
      <c r="A791" s="148"/>
      <c r="B791" s="148"/>
      <c r="C791" s="149"/>
      <c r="D791" s="149"/>
      <c r="E791" s="149"/>
      <c r="F791" s="149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spans="1:26" ht="15">
      <c r="A792" s="148"/>
      <c r="B792" s="148"/>
      <c r="C792" s="149"/>
      <c r="D792" s="149"/>
      <c r="E792" s="149"/>
      <c r="F792" s="149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spans="1:26" ht="15">
      <c r="A793" s="148"/>
      <c r="B793" s="148"/>
      <c r="C793" s="149"/>
      <c r="D793" s="149"/>
      <c r="E793" s="149"/>
      <c r="F793" s="149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spans="1:26" ht="15">
      <c r="A794" s="148"/>
      <c r="B794" s="148"/>
      <c r="C794" s="149"/>
      <c r="D794" s="149"/>
      <c r="E794" s="149"/>
      <c r="F794" s="149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spans="1:26" ht="15">
      <c r="A795" s="148"/>
      <c r="B795" s="148"/>
      <c r="C795" s="149"/>
      <c r="D795" s="149"/>
      <c r="E795" s="149"/>
      <c r="F795" s="149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5">
      <c r="A796" s="148"/>
      <c r="B796" s="148"/>
      <c r="C796" s="149"/>
      <c r="D796" s="149"/>
      <c r="E796" s="149"/>
      <c r="F796" s="149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5">
      <c r="A797" s="148"/>
      <c r="B797" s="148"/>
      <c r="C797" s="149"/>
      <c r="D797" s="149"/>
      <c r="E797" s="149"/>
      <c r="F797" s="149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5">
      <c r="A798" s="148"/>
      <c r="B798" s="148"/>
      <c r="C798" s="149"/>
      <c r="D798" s="149"/>
      <c r="E798" s="149"/>
      <c r="F798" s="149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5">
      <c r="A799" s="148"/>
      <c r="B799" s="148"/>
      <c r="C799" s="149"/>
      <c r="D799" s="149"/>
      <c r="E799" s="149"/>
      <c r="F799" s="149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5">
      <c r="A800" s="148"/>
      <c r="B800" s="148"/>
      <c r="C800" s="149"/>
      <c r="D800" s="149"/>
      <c r="E800" s="149"/>
      <c r="F800" s="149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5">
      <c r="A801" s="148"/>
      <c r="B801" s="148"/>
      <c r="C801" s="149"/>
      <c r="D801" s="149"/>
      <c r="E801" s="149"/>
      <c r="F801" s="149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5">
      <c r="A802" s="148"/>
      <c r="B802" s="148"/>
      <c r="C802" s="149"/>
      <c r="D802" s="149"/>
      <c r="E802" s="149"/>
      <c r="F802" s="149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5">
      <c r="A803" s="148"/>
      <c r="B803" s="148"/>
      <c r="C803" s="149"/>
      <c r="D803" s="149"/>
      <c r="E803" s="149"/>
      <c r="F803" s="149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5">
      <c r="A804" s="148"/>
      <c r="B804" s="148"/>
      <c r="C804" s="149"/>
      <c r="D804" s="149"/>
      <c r="E804" s="149"/>
      <c r="F804" s="149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5">
      <c r="A805" s="148"/>
      <c r="B805" s="148"/>
      <c r="C805" s="149"/>
      <c r="D805" s="149"/>
      <c r="E805" s="149"/>
      <c r="F805" s="149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5">
      <c r="A806" s="148"/>
      <c r="B806" s="148"/>
      <c r="C806" s="149"/>
      <c r="D806" s="149"/>
      <c r="E806" s="149"/>
      <c r="F806" s="149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5">
      <c r="A807" s="148"/>
      <c r="B807" s="148"/>
      <c r="C807" s="149"/>
      <c r="D807" s="149"/>
      <c r="E807" s="149"/>
      <c r="F807" s="149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5">
      <c r="A808" s="148"/>
      <c r="B808" s="148"/>
      <c r="C808" s="149"/>
      <c r="D808" s="149"/>
      <c r="E808" s="149"/>
      <c r="F808" s="149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5">
      <c r="A809" s="148"/>
      <c r="B809" s="148"/>
      <c r="C809" s="149"/>
      <c r="D809" s="149"/>
      <c r="E809" s="149"/>
      <c r="F809" s="149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5">
      <c r="A810" s="148"/>
      <c r="B810" s="148"/>
      <c r="C810" s="149"/>
      <c r="D810" s="149"/>
      <c r="E810" s="149"/>
      <c r="F810" s="149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5">
      <c r="A811" s="148"/>
      <c r="B811" s="148"/>
      <c r="C811" s="149"/>
      <c r="D811" s="149"/>
      <c r="E811" s="149"/>
      <c r="F811" s="149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5">
      <c r="A812" s="148"/>
      <c r="B812" s="148"/>
      <c r="C812" s="149"/>
      <c r="D812" s="149"/>
      <c r="E812" s="149"/>
      <c r="F812" s="149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5">
      <c r="A813" s="148"/>
      <c r="B813" s="148"/>
      <c r="C813" s="149"/>
      <c r="D813" s="149"/>
      <c r="E813" s="149"/>
      <c r="F813" s="149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5">
      <c r="A814" s="148"/>
      <c r="B814" s="148"/>
      <c r="C814" s="149"/>
      <c r="D814" s="149"/>
      <c r="E814" s="149"/>
      <c r="F814" s="149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5">
      <c r="A815" s="148"/>
      <c r="B815" s="148"/>
      <c r="C815" s="149"/>
      <c r="D815" s="149"/>
      <c r="E815" s="149"/>
      <c r="F815" s="149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5">
      <c r="A816" s="148"/>
      <c r="B816" s="148"/>
      <c r="C816" s="149"/>
      <c r="D816" s="149"/>
      <c r="E816" s="149"/>
      <c r="F816" s="149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5">
      <c r="A817" s="148"/>
      <c r="B817" s="148"/>
      <c r="C817" s="149"/>
      <c r="D817" s="149"/>
      <c r="E817" s="149"/>
      <c r="F817" s="149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5">
      <c r="A818" s="148"/>
      <c r="B818" s="148"/>
      <c r="C818" s="149"/>
      <c r="D818" s="149"/>
      <c r="E818" s="149"/>
      <c r="F818" s="149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5">
      <c r="A819" s="148"/>
      <c r="B819" s="148"/>
      <c r="C819" s="149"/>
      <c r="D819" s="149"/>
      <c r="E819" s="149"/>
      <c r="F819" s="149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5">
      <c r="A820" s="148"/>
      <c r="B820" s="148"/>
      <c r="C820" s="149"/>
      <c r="D820" s="149"/>
      <c r="E820" s="149"/>
      <c r="F820" s="149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5">
      <c r="A821" s="148"/>
      <c r="B821" s="148"/>
      <c r="C821" s="149"/>
      <c r="D821" s="149"/>
      <c r="E821" s="149"/>
      <c r="F821" s="149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5">
      <c r="A822" s="148"/>
      <c r="B822" s="148"/>
      <c r="C822" s="149"/>
      <c r="D822" s="149"/>
      <c r="E822" s="149"/>
      <c r="F822" s="149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5">
      <c r="A823" s="148"/>
      <c r="B823" s="148"/>
      <c r="C823" s="149"/>
      <c r="D823" s="149"/>
      <c r="E823" s="149"/>
      <c r="F823" s="149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5">
      <c r="A824" s="148"/>
      <c r="B824" s="148"/>
      <c r="C824" s="149"/>
      <c r="D824" s="149"/>
      <c r="E824" s="149"/>
      <c r="F824" s="149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5">
      <c r="A825" s="148"/>
      <c r="B825" s="148"/>
      <c r="C825" s="149"/>
      <c r="D825" s="149"/>
      <c r="E825" s="149"/>
      <c r="F825" s="149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5">
      <c r="A826" s="148"/>
      <c r="B826" s="148"/>
      <c r="C826" s="149"/>
      <c r="D826" s="149"/>
      <c r="E826" s="149"/>
      <c r="F826" s="149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5">
      <c r="A827" s="148"/>
      <c r="B827" s="148"/>
      <c r="C827" s="149"/>
      <c r="D827" s="149"/>
      <c r="E827" s="149"/>
      <c r="F827" s="149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5">
      <c r="A828" s="148"/>
      <c r="B828" s="148"/>
      <c r="C828" s="149"/>
      <c r="D828" s="149"/>
      <c r="E828" s="149"/>
      <c r="F828" s="149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5">
      <c r="A829" s="148"/>
      <c r="B829" s="148"/>
      <c r="C829" s="149"/>
      <c r="D829" s="149"/>
      <c r="E829" s="149"/>
      <c r="F829" s="149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5">
      <c r="A830" s="148"/>
      <c r="B830" s="148"/>
      <c r="C830" s="149"/>
      <c r="D830" s="149"/>
      <c r="E830" s="149"/>
      <c r="F830" s="149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5">
      <c r="A831" s="148"/>
      <c r="B831" s="148"/>
      <c r="C831" s="149"/>
      <c r="D831" s="149"/>
      <c r="E831" s="149"/>
      <c r="F831" s="149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5">
      <c r="A832" s="148"/>
      <c r="B832" s="148"/>
      <c r="C832" s="149"/>
      <c r="D832" s="149"/>
      <c r="E832" s="149"/>
      <c r="F832" s="149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5">
      <c r="A833" s="148"/>
      <c r="B833" s="148"/>
      <c r="C833" s="149"/>
      <c r="D833" s="149"/>
      <c r="E833" s="149"/>
      <c r="F833" s="149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5">
      <c r="A834" s="148"/>
      <c r="B834" s="148"/>
      <c r="C834" s="149"/>
      <c r="D834" s="149"/>
      <c r="E834" s="149"/>
      <c r="F834" s="149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5">
      <c r="A835" s="148"/>
      <c r="B835" s="148"/>
      <c r="C835" s="149"/>
      <c r="D835" s="149"/>
      <c r="E835" s="149"/>
      <c r="F835" s="149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5">
      <c r="A836" s="148"/>
      <c r="B836" s="148"/>
      <c r="C836" s="149"/>
      <c r="D836" s="149"/>
      <c r="E836" s="149"/>
      <c r="F836" s="149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5">
      <c r="A837" s="148"/>
      <c r="B837" s="148"/>
      <c r="C837" s="149"/>
      <c r="D837" s="149"/>
      <c r="E837" s="149"/>
      <c r="F837" s="149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5">
      <c r="A838" s="148"/>
      <c r="B838" s="148"/>
      <c r="C838" s="149"/>
      <c r="D838" s="149"/>
      <c r="E838" s="149"/>
      <c r="F838" s="149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5">
      <c r="A839" s="148"/>
      <c r="B839" s="148"/>
      <c r="C839" s="149"/>
      <c r="D839" s="149"/>
      <c r="E839" s="149"/>
      <c r="F839" s="149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5">
      <c r="A840" s="148"/>
      <c r="B840" s="148"/>
      <c r="C840" s="149"/>
      <c r="D840" s="149"/>
      <c r="E840" s="149"/>
      <c r="F840" s="149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5">
      <c r="A841" s="148"/>
      <c r="B841" s="148"/>
      <c r="C841" s="149"/>
      <c r="D841" s="149"/>
      <c r="E841" s="149"/>
      <c r="F841" s="149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5">
      <c r="A842" s="148"/>
      <c r="B842" s="148"/>
      <c r="C842" s="149"/>
      <c r="D842" s="149"/>
      <c r="E842" s="149"/>
      <c r="F842" s="149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5">
      <c r="A843" s="148"/>
      <c r="B843" s="148"/>
      <c r="C843" s="149"/>
      <c r="D843" s="149"/>
      <c r="E843" s="149"/>
      <c r="F843" s="149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5">
      <c r="A844" s="148"/>
      <c r="B844" s="148"/>
      <c r="C844" s="149"/>
      <c r="D844" s="149"/>
      <c r="E844" s="149"/>
      <c r="F844" s="149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5">
      <c r="A845" s="148"/>
      <c r="B845" s="148"/>
      <c r="C845" s="149"/>
      <c r="D845" s="149"/>
      <c r="E845" s="149"/>
      <c r="F845" s="149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5">
      <c r="A846" s="148"/>
      <c r="B846" s="148"/>
      <c r="C846" s="149"/>
      <c r="D846" s="149"/>
      <c r="E846" s="149"/>
      <c r="F846" s="149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5">
      <c r="A847" s="148"/>
      <c r="B847" s="148"/>
      <c r="C847" s="149"/>
      <c r="D847" s="149"/>
      <c r="E847" s="149"/>
      <c r="F847" s="149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spans="1:26" ht="15">
      <c r="A848" s="148"/>
      <c r="B848" s="148"/>
      <c r="C848" s="149"/>
      <c r="D848" s="149"/>
      <c r="E848" s="149"/>
      <c r="F848" s="149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spans="1:26" ht="15">
      <c r="A849" s="148"/>
      <c r="B849" s="148"/>
      <c r="C849" s="149"/>
      <c r="D849" s="149"/>
      <c r="E849" s="149"/>
      <c r="F849" s="149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spans="1:26" ht="15">
      <c r="A850" s="148"/>
      <c r="B850" s="148"/>
      <c r="C850" s="149"/>
      <c r="D850" s="149"/>
      <c r="E850" s="149"/>
      <c r="F850" s="149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spans="1:26" ht="15">
      <c r="A851" s="148"/>
      <c r="B851" s="148"/>
      <c r="C851" s="149"/>
      <c r="D851" s="149"/>
      <c r="E851" s="149"/>
      <c r="F851" s="149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spans="1:26" ht="15">
      <c r="A852" s="148"/>
      <c r="B852" s="148"/>
      <c r="C852" s="149"/>
      <c r="D852" s="149"/>
      <c r="E852" s="149"/>
      <c r="F852" s="149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spans="1:26" ht="15">
      <c r="A853" s="148"/>
      <c r="B853" s="148"/>
      <c r="C853" s="149"/>
      <c r="D853" s="149"/>
      <c r="E853" s="149"/>
      <c r="F853" s="149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spans="1:26" ht="15">
      <c r="A854" s="148"/>
      <c r="B854" s="148"/>
      <c r="C854" s="149"/>
      <c r="D854" s="149"/>
      <c r="E854" s="149"/>
      <c r="F854" s="149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spans="1:26" ht="15">
      <c r="A855" s="148"/>
      <c r="B855" s="148"/>
      <c r="C855" s="149"/>
      <c r="D855" s="149"/>
      <c r="E855" s="149"/>
      <c r="F855" s="149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spans="1:26" ht="15">
      <c r="A856" s="148"/>
      <c r="B856" s="148"/>
      <c r="C856" s="149"/>
      <c r="D856" s="149"/>
      <c r="E856" s="149"/>
      <c r="F856" s="149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spans="1:26" ht="15">
      <c r="A857" s="148"/>
      <c r="B857" s="148"/>
      <c r="C857" s="149"/>
      <c r="D857" s="149"/>
      <c r="E857" s="149"/>
      <c r="F857" s="149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spans="1:26" ht="15">
      <c r="A858" s="148"/>
      <c r="B858" s="148"/>
      <c r="C858" s="149"/>
      <c r="D858" s="149"/>
      <c r="E858" s="149"/>
      <c r="F858" s="149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spans="1:26" ht="15">
      <c r="A859" s="148"/>
      <c r="B859" s="148"/>
      <c r="C859" s="149"/>
      <c r="D859" s="149"/>
      <c r="E859" s="149"/>
      <c r="F859" s="149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spans="1:26" ht="15">
      <c r="A860" s="148"/>
      <c r="B860" s="148"/>
      <c r="C860" s="149"/>
      <c r="D860" s="149"/>
      <c r="E860" s="149"/>
      <c r="F860" s="149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spans="1:26" ht="15">
      <c r="A861" s="148"/>
      <c r="B861" s="148"/>
      <c r="C861" s="149"/>
      <c r="D861" s="149"/>
      <c r="E861" s="149"/>
      <c r="F861" s="149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spans="1:26" ht="15">
      <c r="A862" s="148"/>
      <c r="B862" s="148"/>
      <c r="C862" s="149"/>
      <c r="D862" s="149"/>
      <c r="E862" s="149"/>
      <c r="F862" s="149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spans="1:26" ht="15">
      <c r="A863" s="148"/>
      <c r="B863" s="148"/>
      <c r="C863" s="149"/>
      <c r="D863" s="149"/>
      <c r="E863" s="149"/>
      <c r="F863" s="149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spans="1:26" ht="15">
      <c r="A864" s="148"/>
      <c r="B864" s="148"/>
      <c r="C864" s="149"/>
      <c r="D864" s="149"/>
      <c r="E864" s="149"/>
      <c r="F864" s="149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spans="1:26" ht="15">
      <c r="A865" s="148"/>
      <c r="B865" s="148"/>
      <c r="C865" s="149"/>
      <c r="D865" s="149"/>
      <c r="E865" s="149"/>
      <c r="F865" s="149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spans="1:26" ht="15">
      <c r="A866" s="148"/>
      <c r="B866" s="148"/>
      <c r="C866" s="149"/>
      <c r="D866" s="149"/>
      <c r="E866" s="149"/>
      <c r="F866" s="149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spans="1:26" ht="15">
      <c r="A867" s="148"/>
      <c r="B867" s="148"/>
      <c r="C867" s="149"/>
      <c r="D867" s="149"/>
      <c r="E867" s="149"/>
      <c r="F867" s="149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spans="1:26" ht="15">
      <c r="A868" s="148"/>
      <c r="B868" s="148"/>
      <c r="C868" s="149"/>
      <c r="D868" s="149"/>
      <c r="E868" s="149"/>
      <c r="F868" s="149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spans="1:26" ht="15">
      <c r="A869" s="148"/>
      <c r="B869" s="148"/>
      <c r="C869" s="149"/>
      <c r="D869" s="149"/>
      <c r="E869" s="149"/>
      <c r="F869" s="149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spans="1:26" ht="15">
      <c r="A870" s="148"/>
      <c r="B870" s="148"/>
      <c r="C870" s="149"/>
      <c r="D870" s="149"/>
      <c r="E870" s="149"/>
      <c r="F870" s="149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spans="1:26" ht="15">
      <c r="A871" s="148"/>
      <c r="B871" s="148"/>
      <c r="C871" s="149"/>
      <c r="D871" s="149"/>
      <c r="E871" s="149"/>
      <c r="F871" s="149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spans="1:26" ht="15">
      <c r="A872" s="148"/>
      <c r="B872" s="148"/>
      <c r="C872" s="149"/>
      <c r="D872" s="149"/>
      <c r="E872" s="149"/>
      <c r="F872" s="149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spans="1:26" ht="15">
      <c r="A873" s="148"/>
      <c r="B873" s="148"/>
      <c r="C873" s="149"/>
      <c r="D873" s="149"/>
      <c r="E873" s="149"/>
      <c r="F873" s="149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spans="1:26" ht="15">
      <c r="A874" s="148"/>
      <c r="B874" s="148"/>
      <c r="C874" s="149"/>
      <c r="D874" s="149"/>
      <c r="E874" s="149"/>
      <c r="F874" s="149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spans="1:26" ht="15">
      <c r="A875" s="148"/>
      <c r="B875" s="148"/>
      <c r="C875" s="149"/>
      <c r="D875" s="149"/>
      <c r="E875" s="149"/>
      <c r="F875" s="149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spans="1:26" ht="15">
      <c r="A876" s="148"/>
      <c r="B876" s="148"/>
      <c r="C876" s="149"/>
      <c r="D876" s="149"/>
      <c r="E876" s="149"/>
      <c r="F876" s="149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spans="1:26" ht="15">
      <c r="A877" s="148"/>
      <c r="B877" s="148"/>
      <c r="C877" s="149"/>
      <c r="D877" s="149"/>
      <c r="E877" s="149"/>
      <c r="F877" s="149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spans="1:26" ht="15">
      <c r="A878" s="148"/>
      <c r="B878" s="148"/>
      <c r="C878" s="149"/>
      <c r="D878" s="149"/>
      <c r="E878" s="149"/>
      <c r="F878" s="149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spans="1:26" ht="15">
      <c r="A879" s="148"/>
      <c r="B879" s="148"/>
      <c r="C879" s="149"/>
      <c r="D879" s="149"/>
      <c r="E879" s="149"/>
      <c r="F879" s="149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spans="1:26" ht="15">
      <c r="A880" s="148"/>
      <c r="B880" s="148"/>
      <c r="C880" s="149"/>
      <c r="D880" s="149"/>
      <c r="E880" s="149"/>
      <c r="F880" s="149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spans="1:26" ht="15">
      <c r="A881" s="148"/>
      <c r="B881" s="148"/>
      <c r="C881" s="149"/>
      <c r="D881" s="149"/>
      <c r="E881" s="149"/>
      <c r="F881" s="149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spans="1:26" ht="15">
      <c r="A882" s="148"/>
      <c r="B882" s="148"/>
      <c r="C882" s="149"/>
      <c r="D882" s="149"/>
      <c r="E882" s="149"/>
      <c r="F882" s="149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spans="1:26" ht="15">
      <c r="A883" s="148"/>
      <c r="B883" s="148"/>
      <c r="C883" s="149"/>
      <c r="D883" s="149"/>
      <c r="E883" s="149"/>
      <c r="F883" s="149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spans="1:26" ht="15">
      <c r="A884" s="148"/>
      <c r="B884" s="148"/>
      <c r="C884" s="149"/>
      <c r="D884" s="149"/>
      <c r="E884" s="149"/>
      <c r="F884" s="149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spans="1:26" ht="15">
      <c r="A885" s="148"/>
      <c r="B885" s="148"/>
      <c r="C885" s="149"/>
      <c r="D885" s="149"/>
      <c r="E885" s="149"/>
      <c r="F885" s="149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spans="1:26" ht="15">
      <c r="A886" s="148"/>
      <c r="B886" s="148"/>
      <c r="C886" s="149"/>
      <c r="D886" s="149"/>
      <c r="E886" s="149"/>
      <c r="F886" s="149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spans="1:26" ht="15">
      <c r="A887" s="148"/>
      <c r="B887" s="148"/>
      <c r="C887" s="149"/>
      <c r="D887" s="149"/>
      <c r="E887" s="149"/>
      <c r="F887" s="149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spans="1:26" ht="15">
      <c r="A888" s="148"/>
      <c r="B888" s="148"/>
      <c r="C888" s="149"/>
      <c r="D888" s="149"/>
      <c r="E888" s="149"/>
      <c r="F888" s="149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spans="1:26" ht="15">
      <c r="A889" s="148"/>
      <c r="B889" s="148"/>
      <c r="C889" s="149"/>
      <c r="D889" s="149"/>
      <c r="E889" s="149"/>
      <c r="F889" s="149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spans="1:26" ht="15">
      <c r="A890" s="148"/>
      <c r="B890" s="148"/>
      <c r="C890" s="149"/>
      <c r="D890" s="149"/>
      <c r="E890" s="149"/>
      <c r="F890" s="149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spans="1:26" ht="15">
      <c r="A891" s="148"/>
      <c r="B891" s="148"/>
      <c r="C891" s="149"/>
      <c r="D891" s="149"/>
      <c r="E891" s="149"/>
      <c r="F891" s="149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spans="1:26" ht="15">
      <c r="A892" s="148"/>
      <c r="B892" s="148"/>
      <c r="C892" s="149"/>
      <c r="D892" s="149"/>
      <c r="E892" s="149"/>
      <c r="F892" s="149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26" ht="15">
      <c r="A893" s="148"/>
      <c r="B893" s="148"/>
      <c r="C893" s="149"/>
      <c r="D893" s="149"/>
      <c r="E893" s="149"/>
      <c r="F893" s="149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spans="1:26" ht="15">
      <c r="A894" s="148"/>
      <c r="B894" s="148"/>
      <c r="C894" s="149"/>
      <c r="D894" s="149"/>
      <c r="E894" s="149"/>
      <c r="F894" s="149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spans="1:26" ht="15">
      <c r="A895" s="148"/>
      <c r="B895" s="148"/>
      <c r="C895" s="149"/>
      <c r="D895" s="149"/>
      <c r="E895" s="149"/>
      <c r="F895" s="149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spans="1:26" ht="15">
      <c r="A896" s="148"/>
      <c r="B896" s="148"/>
      <c r="C896" s="149"/>
      <c r="D896" s="149"/>
      <c r="E896" s="149"/>
      <c r="F896" s="149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spans="1:26" ht="15">
      <c r="A897" s="148"/>
      <c r="B897" s="148"/>
      <c r="C897" s="149"/>
      <c r="D897" s="149"/>
      <c r="E897" s="149"/>
      <c r="F897" s="149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spans="1:26" ht="15">
      <c r="A898" s="148"/>
      <c r="B898" s="148"/>
      <c r="C898" s="149"/>
      <c r="D898" s="149"/>
      <c r="E898" s="149"/>
      <c r="F898" s="149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spans="1:26" ht="15">
      <c r="A899" s="148"/>
      <c r="B899" s="148"/>
      <c r="C899" s="149"/>
      <c r="D899" s="149"/>
      <c r="E899" s="149"/>
      <c r="F899" s="149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spans="1:26" ht="15">
      <c r="A900" s="148"/>
      <c r="B900" s="148"/>
      <c r="C900" s="149"/>
      <c r="D900" s="149"/>
      <c r="E900" s="149"/>
      <c r="F900" s="149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spans="1:26" ht="15">
      <c r="A901" s="148"/>
      <c r="B901" s="148"/>
      <c r="C901" s="149"/>
      <c r="D901" s="149"/>
      <c r="E901" s="149"/>
      <c r="F901" s="149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spans="1:26" ht="15">
      <c r="A902" s="148"/>
      <c r="B902" s="148"/>
      <c r="C902" s="149"/>
      <c r="D902" s="149"/>
      <c r="E902" s="149"/>
      <c r="F902" s="149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spans="1:26" ht="15">
      <c r="A903" s="148"/>
      <c r="B903" s="148"/>
      <c r="C903" s="149"/>
      <c r="D903" s="149"/>
      <c r="E903" s="149"/>
      <c r="F903" s="149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spans="1:26" ht="15">
      <c r="A904" s="148"/>
      <c r="B904" s="148"/>
      <c r="C904" s="149"/>
      <c r="D904" s="149"/>
      <c r="E904" s="149"/>
      <c r="F904" s="149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spans="1:26" ht="15">
      <c r="A905" s="148"/>
      <c r="B905" s="148"/>
      <c r="C905" s="149"/>
      <c r="D905" s="149"/>
      <c r="E905" s="149"/>
      <c r="F905" s="149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spans="1:26" ht="15">
      <c r="A906" s="148"/>
      <c r="B906" s="148"/>
      <c r="C906" s="149"/>
      <c r="D906" s="149"/>
      <c r="E906" s="149"/>
      <c r="F906" s="149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spans="1:26" ht="15">
      <c r="A907" s="148"/>
      <c r="B907" s="148"/>
      <c r="C907" s="149"/>
      <c r="D907" s="149"/>
      <c r="E907" s="149"/>
      <c r="F907" s="149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spans="1:26" ht="15">
      <c r="A908" s="148"/>
      <c r="B908" s="148"/>
      <c r="C908" s="149"/>
      <c r="D908" s="149"/>
      <c r="E908" s="149"/>
      <c r="F908" s="149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6" ht="15">
      <c r="A909" s="148"/>
      <c r="B909" s="148"/>
      <c r="C909" s="149"/>
      <c r="D909" s="149"/>
      <c r="E909" s="149"/>
      <c r="F909" s="149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spans="1:26" ht="15">
      <c r="A910" s="148"/>
      <c r="B910" s="148"/>
      <c r="C910" s="149"/>
      <c r="D910" s="149"/>
      <c r="E910" s="149"/>
      <c r="F910" s="149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6" ht="15">
      <c r="A911" s="148"/>
      <c r="B911" s="148"/>
      <c r="C911" s="149"/>
      <c r="D911" s="149"/>
      <c r="E911" s="149"/>
      <c r="F911" s="149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spans="1:26" ht="15">
      <c r="A912" s="148"/>
      <c r="B912" s="148"/>
      <c r="C912" s="149"/>
      <c r="D912" s="149"/>
      <c r="E912" s="149"/>
      <c r="F912" s="149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spans="1:26" ht="15">
      <c r="A913" s="148"/>
      <c r="B913" s="148"/>
      <c r="C913" s="149"/>
      <c r="D913" s="149"/>
      <c r="E913" s="149"/>
      <c r="F913" s="149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spans="1:26" ht="15">
      <c r="A914" s="148"/>
      <c r="B914" s="148"/>
      <c r="C914" s="149"/>
      <c r="D914" s="149"/>
      <c r="E914" s="149"/>
      <c r="F914" s="149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spans="1:26" ht="15">
      <c r="A915" s="148"/>
      <c r="B915" s="148"/>
      <c r="C915" s="149"/>
      <c r="D915" s="149"/>
      <c r="E915" s="149"/>
      <c r="F915" s="149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spans="1:26" ht="15">
      <c r="A916" s="148"/>
      <c r="B916" s="148"/>
      <c r="C916" s="149"/>
      <c r="D916" s="149"/>
      <c r="E916" s="149"/>
      <c r="F916" s="149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spans="1:26" ht="15">
      <c r="A917" s="148"/>
      <c r="B917" s="148"/>
      <c r="C917" s="149"/>
      <c r="D917" s="149"/>
      <c r="E917" s="149"/>
      <c r="F917" s="149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spans="1:26" ht="15">
      <c r="A918" s="148"/>
      <c r="B918" s="148"/>
      <c r="C918" s="149"/>
      <c r="D918" s="149"/>
      <c r="E918" s="149"/>
      <c r="F918" s="149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spans="1:26" ht="15">
      <c r="A919" s="148"/>
      <c r="B919" s="148"/>
      <c r="C919" s="149"/>
      <c r="D919" s="149"/>
      <c r="E919" s="149"/>
      <c r="F919" s="149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spans="1:26" ht="15">
      <c r="A920" s="148"/>
      <c r="B920" s="148"/>
      <c r="C920" s="149"/>
      <c r="D920" s="149"/>
      <c r="E920" s="149"/>
      <c r="F920" s="149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spans="1:26" ht="15">
      <c r="A921" s="148"/>
      <c r="B921" s="148"/>
      <c r="C921" s="149"/>
      <c r="D921" s="149"/>
      <c r="E921" s="149"/>
      <c r="F921" s="149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spans="1:26" ht="15">
      <c r="A922" s="148"/>
      <c r="B922" s="148"/>
      <c r="C922" s="149"/>
      <c r="D922" s="149"/>
      <c r="E922" s="149"/>
      <c r="F922" s="149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spans="1:26" ht="15">
      <c r="A923" s="148"/>
      <c r="B923" s="148"/>
      <c r="C923" s="149"/>
      <c r="D923" s="149"/>
      <c r="E923" s="149"/>
      <c r="F923" s="149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spans="1:26" ht="15">
      <c r="A924" s="148"/>
      <c r="B924" s="148"/>
      <c r="C924" s="149"/>
      <c r="D924" s="149"/>
      <c r="E924" s="149"/>
      <c r="F924" s="149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spans="1:26" ht="15">
      <c r="A925" s="148"/>
      <c r="B925" s="148"/>
      <c r="C925" s="149"/>
      <c r="D925" s="149"/>
      <c r="E925" s="149"/>
      <c r="F925" s="149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spans="1:26" ht="15">
      <c r="A926" s="148"/>
      <c r="B926" s="148"/>
      <c r="C926" s="149"/>
      <c r="D926" s="149"/>
      <c r="E926" s="149"/>
      <c r="F926" s="149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spans="1:26" ht="15">
      <c r="A927" s="148"/>
      <c r="B927" s="148"/>
      <c r="C927" s="149"/>
      <c r="D927" s="149"/>
      <c r="E927" s="149"/>
      <c r="F927" s="149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spans="1:26" ht="15">
      <c r="A928" s="148"/>
      <c r="B928" s="148"/>
      <c r="C928" s="149"/>
      <c r="D928" s="149"/>
      <c r="E928" s="149"/>
      <c r="F928" s="149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spans="1:26" ht="15">
      <c r="A929" s="148"/>
      <c r="B929" s="148"/>
      <c r="C929" s="149"/>
      <c r="D929" s="149"/>
      <c r="E929" s="149"/>
      <c r="F929" s="149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spans="1:26" ht="15">
      <c r="A930" s="148"/>
      <c r="B930" s="148"/>
      <c r="C930" s="149"/>
      <c r="D930" s="149"/>
      <c r="E930" s="149"/>
      <c r="F930" s="149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spans="1:26" ht="15">
      <c r="A931" s="148"/>
      <c r="B931" s="148"/>
      <c r="C931" s="149"/>
      <c r="D931" s="149"/>
      <c r="E931" s="149"/>
      <c r="F931" s="149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spans="1:26" ht="15">
      <c r="A932" s="148"/>
      <c r="B932" s="148"/>
      <c r="C932" s="149"/>
      <c r="D932" s="149"/>
      <c r="E932" s="149"/>
      <c r="F932" s="149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spans="1:26" ht="15">
      <c r="A933" s="148"/>
      <c r="B933" s="148"/>
      <c r="C933" s="149"/>
      <c r="D933" s="149"/>
      <c r="E933" s="149"/>
      <c r="F933" s="149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spans="1:26" ht="15">
      <c r="A934" s="148"/>
      <c r="B934" s="148"/>
      <c r="C934" s="149"/>
      <c r="D934" s="149"/>
      <c r="E934" s="149"/>
      <c r="F934" s="149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spans="1:26" ht="15">
      <c r="A935" s="148"/>
      <c r="B935" s="148"/>
      <c r="C935" s="149"/>
      <c r="D935" s="149"/>
      <c r="E935" s="149"/>
      <c r="F935" s="149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spans="1:26" ht="15">
      <c r="A936" s="148"/>
      <c r="B936" s="148"/>
      <c r="C936" s="149"/>
      <c r="D936" s="149"/>
      <c r="E936" s="149"/>
      <c r="F936" s="149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spans="1:26" ht="15">
      <c r="A937" s="148"/>
      <c r="B937" s="148"/>
      <c r="C937" s="149"/>
      <c r="D937" s="149"/>
      <c r="E937" s="149"/>
      <c r="F937" s="149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spans="1:26" ht="15">
      <c r="A938" s="148"/>
      <c r="B938" s="148"/>
      <c r="C938" s="149"/>
      <c r="D938" s="149"/>
      <c r="E938" s="149"/>
      <c r="F938" s="149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spans="1:26" ht="15">
      <c r="A939" s="148"/>
      <c r="B939" s="148"/>
      <c r="C939" s="149"/>
      <c r="D939" s="149"/>
      <c r="E939" s="149"/>
      <c r="F939" s="149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spans="1:26" ht="15">
      <c r="A940" s="148"/>
      <c r="B940" s="148"/>
      <c r="C940" s="149"/>
      <c r="D940" s="149"/>
      <c r="E940" s="149"/>
      <c r="F940" s="149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spans="1:26" ht="15">
      <c r="A941" s="148"/>
      <c r="B941" s="148"/>
      <c r="C941" s="149"/>
      <c r="D941" s="149"/>
      <c r="E941" s="149"/>
      <c r="F941" s="149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spans="1:26" ht="15">
      <c r="A942" s="148"/>
      <c r="B942" s="148"/>
      <c r="C942" s="149"/>
      <c r="D942" s="149"/>
      <c r="E942" s="149"/>
      <c r="F942" s="149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spans="1:26" ht="15">
      <c r="A943" s="148"/>
      <c r="B943" s="148"/>
      <c r="C943" s="149"/>
      <c r="D943" s="149"/>
      <c r="E943" s="149"/>
      <c r="F943" s="149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spans="1:26" ht="15">
      <c r="A944" s="148"/>
      <c r="B944" s="148"/>
      <c r="C944" s="149"/>
      <c r="D944" s="149"/>
      <c r="E944" s="149"/>
      <c r="F944" s="149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spans="1:26" ht="15">
      <c r="A945" s="148"/>
      <c r="B945" s="148"/>
      <c r="C945" s="149"/>
      <c r="D945" s="149"/>
      <c r="E945" s="149"/>
      <c r="F945" s="149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spans="1:26" ht="15">
      <c r="A946" s="148"/>
      <c r="B946" s="148"/>
      <c r="C946" s="149"/>
      <c r="D946" s="149"/>
      <c r="E946" s="149"/>
      <c r="F946" s="149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spans="1:26" ht="15">
      <c r="A947" s="148"/>
      <c r="B947" s="148"/>
      <c r="C947" s="149"/>
      <c r="D947" s="149"/>
      <c r="E947" s="149"/>
      <c r="F947" s="149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spans="1:26" ht="15">
      <c r="A948" s="148"/>
      <c r="B948" s="148"/>
      <c r="C948" s="149"/>
      <c r="D948" s="149"/>
      <c r="E948" s="149"/>
      <c r="F948" s="149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spans="1:26" ht="15">
      <c r="A949" s="148"/>
      <c r="B949" s="148"/>
      <c r="C949" s="149"/>
      <c r="D949" s="149"/>
      <c r="E949" s="149"/>
      <c r="F949" s="149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spans="1:26" ht="15">
      <c r="A950" s="148"/>
      <c r="B950" s="148"/>
      <c r="C950" s="149"/>
      <c r="D950" s="149"/>
      <c r="E950" s="149"/>
      <c r="F950" s="149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spans="1:26" ht="15">
      <c r="A951" s="148"/>
      <c r="B951" s="148"/>
      <c r="C951" s="149"/>
      <c r="D951" s="149"/>
      <c r="E951" s="149"/>
      <c r="F951" s="149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spans="1:26" ht="15">
      <c r="A952" s="148"/>
      <c r="B952" s="148"/>
      <c r="C952" s="149"/>
      <c r="D952" s="149"/>
      <c r="E952" s="149"/>
      <c r="F952" s="149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spans="1:26" ht="15">
      <c r="A953" s="148"/>
      <c r="B953" s="148"/>
      <c r="C953" s="149"/>
      <c r="D953" s="149"/>
      <c r="E953" s="149"/>
      <c r="F953" s="149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spans="1:26" ht="15">
      <c r="A954" s="148"/>
      <c r="B954" s="148"/>
      <c r="C954" s="149"/>
      <c r="D954" s="149"/>
      <c r="E954" s="149"/>
      <c r="F954" s="149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spans="1:26" ht="15">
      <c r="A955" s="148"/>
      <c r="B955" s="148"/>
      <c r="C955" s="149"/>
      <c r="D955" s="149"/>
      <c r="E955" s="149"/>
      <c r="F955" s="149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spans="1:26" ht="15">
      <c r="A956" s="148"/>
      <c r="B956" s="148"/>
      <c r="C956" s="149"/>
      <c r="D956" s="149"/>
      <c r="E956" s="149"/>
      <c r="F956" s="149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spans="1:26" ht="15">
      <c r="A957" s="148"/>
      <c r="B957" s="148"/>
      <c r="C957" s="149"/>
      <c r="D957" s="149"/>
      <c r="E957" s="149"/>
      <c r="F957" s="149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spans="1:26" ht="15">
      <c r="A958" s="148"/>
      <c r="B958" s="148"/>
      <c r="C958" s="149"/>
      <c r="D958" s="149"/>
      <c r="E958" s="149"/>
      <c r="F958" s="149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spans="1:26" ht="15">
      <c r="A959" s="148"/>
      <c r="B959" s="148"/>
      <c r="C959" s="149"/>
      <c r="D959" s="149"/>
      <c r="E959" s="149"/>
      <c r="F959" s="149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spans="1:26" ht="15">
      <c r="A960" s="148"/>
      <c r="B960" s="148"/>
      <c r="C960" s="149"/>
      <c r="D960" s="149"/>
      <c r="E960" s="149"/>
      <c r="F960" s="149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spans="1:26" ht="15">
      <c r="A961" s="148"/>
      <c r="B961" s="148"/>
      <c r="C961" s="149"/>
      <c r="D961" s="149"/>
      <c r="E961" s="149"/>
      <c r="F961" s="149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6" ht="15">
      <c r="A962" s="148"/>
      <c r="B962" s="148"/>
      <c r="C962" s="149"/>
      <c r="D962" s="149"/>
      <c r="E962" s="149"/>
      <c r="F962" s="149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spans="1:26" ht="15">
      <c r="A963" s="148"/>
      <c r="B963" s="148"/>
      <c r="C963" s="149"/>
      <c r="D963" s="149"/>
      <c r="E963" s="149"/>
      <c r="F963" s="149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6" ht="15">
      <c r="A964" s="148"/>
      <c r="B964" s="148"/>
      <c r="C964" s="149"/>
      <c r="D964" s="149"/>
      <c r="E964" s="149"/>
      <c r="F964" s="149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spans="1:26" ht="15">
      <c r="A965" s="148"/>
      <c r="B965" s="148"/>
      <c r="C965" s="149"/>
      <c r="D965" s="149"/>
      <c r="E965" s="149"/>
      <c r="F965" s="149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spans="1:26" ht="15">
      <c r="A966" s="148"/>
      <c r="B966" s="148"/>
      <c r="C966" s="149"/>
      <c r="D966" s="149"/>
      <c r="E966" s="149"/>
      <c r="F966" s="149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spans="1:26" ht="15">
      <c r="A967" s="148"/>
      <c r="B967" s="148"/>
      <c r="C967" s="149"/>
      <c r="D967" s="149"/>
      <c r="E967" s="149"/>
      <c r="F967" s="149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spans="1:26" ht="15">
      <c r="A968" s="148"/>
      <c r="B968" s="148"/>
      <c r="C968" s="149"/>
      <c r="D968" s="149"/>
      <c r="E968" s="149"/>
      <c r="F968" s="149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spans="1:26" ht="15">
      <c r="A969" s="148"/>
      <c r="B969" s="148"/>
      <c r="C969" s="149"/>
      <c r="D969" s="149"/>
      <c r="E969" s="149"/>
      <c r="F969" s="149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spans="1:26" ht="15">
      <c r="A970" s="148"/>
      <c r="B970" s="148"/>
      <c r="C970" s="149"/>
      <c r="D970" s="149"/>
      <c r="E970" s="149"/>
      <c r="F970" s="149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spans="1:26" ht="15">
      <c r="A971" s="148"/>
      <c r="B971" s="148"/>
      <c r="C971" s="149"/>
      <c r="D971" s="149"/>
      <c r="E971" s="149"/>
      <c r="F971" s="149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spans="1:26" ht="15">
      <c r="A972" s="148"/>
      <c r="B972" s="148"/>
      <c r="C972" s="149"/>
      <c r="D972" s="149"/>
      <c r="E972" s="149"/>
      <c r="F972" s="149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spans="1:26" ht="15">
      <c r="A973" s="148"/>
      <c r="B973" s="148"/>
      <c r="C973" s="149"/>
      <c r="D973" s="149"/>
      <c r="E973" s="149"/>
      <c r="F973" s="149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spans="1:26" ht="15">
      <c r="A974" s="148"/>
      <c r="B974" s="148"/>
      <c r="C974" s="149"/>
      <c r="D974" s="149"/>
      <c r="E974" s="149"/>
      <c r="F974" s="149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spans="1:26" ht="15">
      <c r="A975" s="148"/>
      <c r="B975" s="148"/>
      <c r="C975" s="149"/>
      <c r="D975" s="149"/>
      <c r="E975" s="149"/>
      <c r="F975" s="149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spans="1:26" ht="15">
      <c r="A976" s="148"/>
      <c r="B976" s="148"/>
      <c r="C976" s="149"/>
      <c r="D976" s="149"/>
      <c r="E976" s="149"/>
      <c r="F976" s="149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spans="1:26" ht="15">
      <c r="A977" s="148"/>
      <c r="B977" s="148"/>
      <c r="C977" s="149"/>
      <c r="D977" s="149"/>
      <c r="E977" s="149"/>
      <c r="F977" s="149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spans="1:26" ht="15">
      <c r="A978" s="148"/>
      <c r="B978" s="148"/>
      <c r="C978" s="149"/>
      <c r="D978" s="149"/>
      <c r="E978" s="149"/>
      <c r="F978" s="149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spans="1:26" ht="15">
      <c r="A979" s="148"/>
      <c r="B979" s="148"/>
      <c r="C979" s="149"/>
      <c r="D979" s="149"/>
      <c r="E979" s="149"/>
      <c r="F979" s="149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spans="1:26" ht="15">
      <c r="A980" s="148"/>
      <c r="B980" s="148"/>
      <c r="C980" s="149"/>
      <c r="D980" s="149"/>
      <c r="E980" s="149"/>
      <c r="F980" s="149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spans="1:26" ht="15">
      <c r="A981" s="148"/>
      <c r="B981" s="148"/>
      <c r="C981" s="149"/>
      <c r="D981" s="149"/>
      <c r="E981" s="149"/>
      <c r="F981" s="149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spans="1:26" ht="15">
      <c r="A982" s="148"/>
      <c r="B982" s="148"/>
      <c r="C982" s="149"/>
      <c r="D982" s="149"/>
      <c r="E982" s="149"/>
      <c r="F982" s="149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spans="1:26" ht="15">
      <c r="A983" s="148"/>
      <c r="B983" s="148"/>
      <c r="C983" s="149"/>
      <c r="D983" s="149"/>
      <c r="E983" s="149"/>
      <c r="F983" s="149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spans="1:26" ht="15">
      <c r="A984" s="148"/>
      <c r="B984" s="148"/>
      <c r="C984" s="149"/>
      <c r="D984" s="149"/>
      <c r="E984" s="149"/>
      <c r="F984" s="149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spans="1:26" ht="15">
      <c r="A985" s="148"/>
      <c r="B985" s="148"/>
      <c r="C985" s="149"/>
      <c r="D985" s="149"/>
      <c r="E985" s="149"/>
      <c r="F985" s="149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spans="1:26" ht="15">
      <c r="A986" s="148"/>
      <c r="B986" s="148"/>
      <c r="C986" s="149"/>
      <c r="D986" s="149"/>
      <c r="E986" s="149"/>
      <c r="F986" s="149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spans="1:26" ht="15">
      <c r="A987" s="148"/>
      <c r="B987" s="148"/>
      <c r="C987" s="149"/>
      <c r="D987" s="149"/>
      <c r="E987" s="149"/>
      <c r="F987" s="149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spans="1:26" ht="15">
      <c r="A988" s="148"/>
      <c r="B988" s="148"/>
      <c r="C988" s="149"/>
      <c r="D988" s="149"/>
      <c r="E988" s="149"/>
      <c r="F988" s="149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spans="1:26" ht="15">
      <c r="A989" s="148"/>
      <c r="B989" s="148"/>
      <c r="C989" s="149"/>
      <c r="D989" s="149"/>
      <c r="E989" s="149"/>
      <c r="F989" s="149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spans="1:26" ht="15">
      <c r="A990" s="148"/>
      <c r="B990" s="148"/>
      <c r="C990" s="149"/>
      <c r="D990" s="149"/>
      <c r="E990" s="149"/>
      <c r="F990" s="149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spans="1:26" ht="15">
      <c r="A991" s="148"/>
      <c r="B991" s="148"/>
      <c r="C991" s="149"/>
      <c r="D991" s="149"/>
      <c r="E991" s="149"/>
      <c r="F991" s="149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spans="1:26" ht="15">
      <c r="A992" s="148"/>
      <c r="B992" s="148"/>
      <c r="C992" s="149"/>
      <c r="D992" s="149"/>
      <c r="E992" s="149"/>
      <c r="F992" s="149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spans="1:26" ht="15">
      <c r="A993" s="148"/>
      <c r="B993" s="148"/>
      <c r="C993" s="149"/>
      <c r="D993" s="149"/>
      <c r="E993" s="149"/>
      <c r="F993" s="149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spans="1:26" ht="15">
      <c r="A994" s="148"/>
      <c r="B994" s="148"/>
      <c r="C994" s="149"/>
      <c r="D994" s="149"/>
      <c r="E994" s="149"/>
      <c r="F994" s="149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spans="1:26" ht="15">
      <c r="A995" s="148"/>
      <c r="B995" s="148"/>
      <c r="C995" s="149"/>
      <c r="D995" s="149"/>
      <c r="E995" s="149"/>
      <c r="F995" s="149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spans="1:26" ht="15">
      <c r="A996" s="148"/>
      <c r="B996" s="148"/>
      <c r="C996" s="149"/>
      <c r="D996" s="149"/>
      <c r="E996" s="149"/>
      <c r="F996" s="149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spans="1:26" ht="15">
      <c r="A997" s="148"/>
      <c r="B997" s="148"/>
      <c r="C997" s="149"/>
      <c r="D997" s="149"/>
      <c r="E997" s="149"/>
      <c r="F997" s="149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spans="1:26" ht="15">
      <c r="A998" s="148"/>
      <c r="B998" s="148"/>
      <c r="C998" s="149"/>
      <c r="D998" s="149"/>
      <c r="E998" s="149"/>
      <c r="F998" s="149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spans="1:26" ht="15">
      <c r="A999" s="148"/>
      <c r="B999" s="148"/>
      <c r="C999" s="149"/>
      <c r="D999" s="149"/>
      <c r="E999" s="149"/>
      <c r="F999" s="149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  <c r="Z999" s="148"/>
    </row>
    <row r="1000" spans="1:26" ht="15">
      <c r="A1000" s="148"/>
      <c r="B1000" s="148"/>
      <c r="C1000" s="149"/>
      <c r="D1000" s="149"/>
      <c r="E1000" s="149"/>
      <c r="F1000" s="149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  <c r="Z1000" s="148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F12"/>
    <mergeCell ref="B17:B20"/>
    <mergeCell ref="C17:C20"/>
    <mergeCell ref="D17:H17"/>
    <mergeCell ref="D19:D20"/>
    <mergeCell ref="E19:E20"/>
    <mergeCell ref="F19:F20"/>
    <mergeCell ref="G19:G20"/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</mergeCells>
  <pageMargins left="0.70866141732283472" right="0.70866141732283472" top="3.937007874015748E-2" bottom="3.937007874015748E-2" header="3.937007874015748E-2" footer="3.937007874015748E-2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34FF-2ABA-4CB7-966C-1ECE707179CC}">
  <sheetPr>
    <pageSetUpPr fitToPage="1"/>
  </sheetPr>
  <dimension ref="A1:AA50"/>
  <sheetViews>
    <sheetView tabSelected="1" topLeftCell="A23" workbookViewId="0">
      <selection activeCell="D47" sqref="D47"/>
    </sheetView>
  </sheetViews>
  <sheetFormatPr defaultRowHeight="12"/>
  <cols>
    <col min="1" max="1" width="23.42578125" style="196" customWidth="1"/>
    <col min="2" max="2" width="7" style="196" customWidth="1"/>
    <col min="3" max="3" width="7.5703125" style="196" customWidth="1"/>
    <col min="4" max="4" width="7.42578125" style="196" customWidth="1"/>
    <col min="5" max="5" width="7" style="196" customWidth="1"/>
    <col min="6" max="6" width="6.140625" style="196" customWidth="1"/>
    <col min="7" max="7" width="6.85546875" style="196" customWidth="1"/>
    <col min="8" max="8" width="8.85546875" style="196" customWidth="1"/>
    <col min="9" max="9" width="8.7109375" style="196" customWidth="1"/>
    <col min="10" max="10" width="5" style="196" customWidth="1"/>
    <col min="11" max="11" width="5.5703125" style="196" customWidth="1"/>
    <col min="12" max="12" width="9.85546875" style="196" customWidth="1"/>
    <col min="13" max="13" width="11.140625" style="196" customWidth="1"/>
    <col min="14" max="14" width="9.140625" style="196"/>
    <col min="15" max="15" width="6.42578125" style="196" customWidth="1"/>
    <col min="16" max="16" width="4.28515625" style="196" customWidth="1"/>
    <col min="17" max="17" width="4.42578125" style="196" customWidth="1"/>
    <col min="18" max="18" width="7.7109375" style="196" customWidth="1"/>
    <col min="19" max="19" width="9.42578125" style="196" customWidth="1"/>
    <col min="20" max="16384" width="9.140625" style="196"/>
  </cols>
  <sheetData>
    <row r="1" spans="1:27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584" t="s">
        <v>267</v>
      </c>
      <c r="O1" s="584"/>
      <c r="P1" s="584"/>
      <c r="Q1" s="584"/>
      <c r="R1" s="584"/>
      <c r="S1" s="584"/>
    </row>
    <row r="2" spans="1:27" ht="15.75">
      <c r="A2" s="195"/>
      <c r="B2" s="585" t="s">
        <v>268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4"/>
      <c r="O2" s="584"/>
      <c r="P2" s="584"/>
      <c r="Q2" s="584"/>
      <c r="R2" s="584"/>
      <c r="S2" s="584"/>
    </row>
    <row r="3" spans="1:27">
      <c r="A3" s="195"/>
      <c r="B3" s="195"/>
      <c r="C3" s="195"/>
      <c r="D3" s="195"/>
      <c r="E3" s="195"/>
      <c r="F3" s="195"/>
      <c r="G3" s="195"/>
      <c r="H3" s="195" t="s">
        <v>269</v>
      </c>
      <c r="I3" s="197"/>
      <c r="J3" s="197"/>
      <c r="K3" s="197"/>
      <c r="L3" s="197"/>
      <c r="M3" s="197"/>
      <c r="N3" s="198"/>
      <c r="O3" s="198"/>
      <c r="P3" s="198"/>
      <c r="Q3" s="198"/>
      <c r="R3" s="198"/>
      <c r="S3" s="198"/>
    </row>
    <row r="4" spans="1:27" hidden="1">
      <c r="A4" s="195"/>
      <c r="B4" s="195"/>
      <c r="C4" s="195"/>
      <c r="D4" s="195"/>
      <c r="E4" s="195"/>
      <c r="F4" s="195"/>
      <c r="G4" s="195"/>
      <c r="H4" s="195"/>
      <c r="I4" s="197"/>
      <c r="J4" s="197"/>
      <c r="K4" s="197"/>
      <c r="L4" s="197"/>
      <c r="M4" s="197"/>
      <c r="N4" s="198"/>
      <c r="O4" s="198"/>
      <c r="P4" s="198"/>
      <c r="Q4" s="198"/>
      <c r="R4" s="198"/>
      <c r="S4" s="198"/>
      <c r="U4" s="199"/>
      <c r="V4" s="199"/>
      <c r="W4" s="199"/>
    </row>
    <row r="5" spans="1:27" ht="27.75" customHeight="1">
      <c r="A5" s="586" t="s">
        <v>270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199"/>
      <c r="U5" s="199"/>
      <c r="V5" s="199"/>
    </row>
    <row r="6" spans="1:27" hidden="1">
      <c r="A6" s="200"/>
      <c r="B6" s="200"/>
      <c r="C6" s="200"/>
      <c r="D6" s="200"/>
      <c r="E6" s="200"/>
      <c r="F6" s="200"/>
      <c r="G6" s="200"/>
      <c r="H6" s="200"/>
      <c r="I6" s="200"/>
      <c r="J6" s="587"/>
      <c r="K6" s="587"/>
      <c r="L6" s="587"/>
      <c r="M6" s="587"/>
      <c r="N6" s="200"/>
      <c r="O6" s="200"/>
      <c r="P6" s="200"/>
      <c r="Q6" s="200"/>
      <c r="R6" s="200"/>
      <c r="S6" s="200"/>
    </row>
    <row r="7" spans="1:27">
      <c r="A7" s="201"/>
      <c r="B7" s="201"/>
      <c r="C7" s="201"/>
      <c r="D7" s="588" t="s">
        <v>271</v>
      </c>
      <c r="E7" s="588"/>
      <c r="F7" s="588"/>
      <c r="G7" s="588"/>
      <c r="H7" s="588"/>
      <c r="I7" s="588"/>
      <c r="J7" s="588"/>
      <c r="K7" s="588"/>
      <c r="L7" s="588"/>
      <c r="M7" s="202"/>
      <c r="N7" s="201"/>
      <c r="O7" s="201"/>
      <c r="P7" s="201"/>
      <c r="Q7" s="201"/>
      <c r="R7" s="201"/>
      <c r="S7" s="201"/>
    </row>
    <row r="8" spans="1:27" ht="8.25" customHeight="1">
      <c r="A8" s="201"/>
      <c r="B8" s="201"/>
      <c r="C8" s="201"/>
      <c r="D8" s="201"/>
      <c r="E8" s="589" t="s">
        <v>272</v>
      </c>
      <c r="F8" s="589"/>
      <c r="G8" s="589"/>
      <c r="H8" s="589"/>
      <c r="I8" s="589"/>
      <c r="J8" s="589"/>
      <c r="K8" s="589"/>
      <c r="L8" s="589"/>
      <c r="M8" s="202"/>
      <c r="N8" s="201"/>
      <c r="O8" s="201"/>
      <c r="P8" s="201"/>
      <c r="Q8" s="201"/>
      <c r="R8" s="201"/>
      <c r="S8" s="201"/>
    </row>
    <row r="9" spans="1:27" ht="4.5" customHeight="1">
      <c r="A9" s="203"/>
      <c r="B9" s="204"/>
      <c r="C9" s="204"/>
      <c r="D9" s="204"/>
      <c r="E9" s="204"/>
      <c r="F9" s="204"/>
      <c r="G9" s="204"/>
      <c r="H9" s="205"/>
      <c r="I9" s="205"/>
      <c r="J9" s="590"/>
      <c r="K9" s="590"/>
      <c r="L9" s="195"/>
      <c r="M9" s="195"/>
      <c r="N9" s="201"/>
      <c r="O9" s="201"/>
      <c r="P9" s="201"/>
      <c r="Q9" s="201"/>
      <c r="R9" s="201"/>
      <c r="S9" s="201"/>
    </row>
    <row r="10" spans="1:27" ht="12.75">
      <c r="A10" s="205"/>
      <c r="B10" s="591" t="s">
        <v>273</v>
      </c>
      <c r="C10" s="592"/>
      <c r="D10" s="206" t="s">
        <v>274</v>
      </c>
      <c r="E10" s="207"/>
      <c r="F10" s="208"/>
      <c r="G10" s="208"/>
      <c r="H10" s="205"/>
      <c r="I10" s="205"/>
      <c r="J10" s="593"/>
      <c r="K10" s="593"/>
      <c r="L10" s="195"/>
      <c r="M10" s="195"/>
      <c r="N10" s="195"/>
      <c r="O10" s="195"/>
      <c r="P10" s="195"/>
      <c r="Q10" s="209"/>
      <c r="R10" s="209"/>
      <c r="S10" s="209"/>
    </row>
    <row r="11" spans="1:27" ht="31.5" customHeight="1">
      <c r="A11" s="210" t="s">
        <v>275</v>
      </c>
      <c r="B11" s="211" t="s">
        <v>276</v>
      </c>
      <c r="C11" s="306" t="s">
        <v>277</v>
      </c>
      <c r="D11" s="212" t="s">
        <v>278</v>
      </c>
      <c r="E11" s="213" t="s">
        <v>279</v>
      </c>
      <c r="F11" s="214"/>
      <c r="G11" s="208"/>
      <c r="H11" s="205"/>
      <c r="I11" s="205"/>
      <c r="J11" s="215"/>
      <c r="K11" s="215"/>
      <c r="L11" s="195"/>
      <c r="M11" s="195"/>
      <c r="N11" s="195"/>
      <c r="O11" s="195"/>
      <c r="P11" s="195"/>
      <c r="Q11" s="209"/>
      <c r="R11" s="209"/>
      <c r="S11" s="209"/>
    </row>
    <row r="12" spans="1:27" ht="12.75">
      <c r="A12" s="216" t="s">
        <v>280</v>
      </c>
      <c r="B12" s="217">
        <v>1</v>
      </c>
      <c r="C12" s="217">
        <v>1</v>
      </c>
      <c r="D12" s="218" t="s">
        <v>281</v>
      </c>
      <c r="E12" s="219" t="s">
        <v>281</v>
      </c>
      <c r="F12" s="204"/>
      <c r="G12" s="204"/>
      <c r="H12" s="205"/>
      <c r="I12" s="220" t="s">
        <v>282</v>
      </c>
      <c r="J12" s="594" t="s">
        <v>283</v>
      </c>
      <c r="K12" s="594"/>
      <c r="L12" s="594"/>
      <c r="M12" s="594"/>
      <c r="N12" s="594"/>
      <c r="O12" s="594"/>
      <c r="P12" s="590"/>
      <c r="Q12" s="595"/>
      <c r="R12" s="582">
        <v>1</v>
      </c>
      <c r="S12" s="583"/>
    </row>
    <row r="13" spans="1:27" ht="12.75">
      <c r="A13" s="216" t="s">
        <v>284</v>
      </c>
      <c r="B13" s="221">
        <v>13</v>
      </c>
      <c r="C13" s="221">
        <v>13</v>
      </c>
      <c r="D13" s="222">
        <v>13</v>
      </c>
      <c r="E13" s="223">
        <v>13</v>
      </c>
      <c r="F13" s="224"/>
      <c r="G13" s="224"/>
      <c r="H13" s="205"/>
      <c r="I13" s="596" t="s">
        <v>285</v>
      </c>
      <c r="J13" s="596"/>
      <c r="K13" s="596"/>
      <c r="L13" s="596"/>
      <c r="M13" s="596"/>
      <c r="N13" s="596"/>
      <c r="O13" s="596"/>
      <c r="P13" s="195"/>
      <c r="Q13" s="209"/>
      <c r="R13" s="209"/>
      <c r="S13" s="209"/>
    </row>
    <row r="14" spans="1:27" ht="12.75">
      <c r="A14" s="216" t="s">
        <v>286</v>
      </c>
      <c r="B14" s="221">
        <v>231</v>
      </c>
      <c r="C14" s="221">
        <v>231</v>
      </c>
      <c r="D14" s="221">
        <v>231</v>
      </c>
      <c r="E14" s="223">
        <v>231</v>
      </c>
      <c r="F14" s="224"/>
      <c r="G14" s="224"/>
      <c r="H14" s="205"/>
      <c r="I14" s="225" t="s">
        <v>287</v>
      </c>
      <c r="J14" s="225"/>
      <c r="K14" s="226"/>
      <c r="L14" s="226"/>
      <c r="M14" s="227"/>
      <c r="N14" s="205"/>
      <c r="O14" s="205"/>
      <c r="P14" s="219">
        <v>9</v>
      </c>
      <c r="Q14" s="219">
        <v>1</v>
      </c>
      <c r="R14" s="228">
        <v>1</v>
      </c>
      <c r="S14" s="228">
        <v>1</v>
      </c>
    </row>
    <row r="15" spans="1:27" ht="13.5" thickBot="1">
      <c r="A15" s="229"/>
      <c r="B15" s="230"/>
      <c r="C15" s="230"/>
      <c r="D15" s="231"/>
      <c r="E15" s="225"/>
      <c r="F15" s="225"/>
      <c r="G15" s="225"/>
      <c r="H15" s="227"/>
      <c r="I15" s="205"/>
      <c r="J15" s="205"/>
      <c r="K15" s="205"/>
      <c r="L15" s="195"/>
      <c r="M15" s="232"/>
      <c r="N15" s="195"/>
      <c r="O15" s="195"/>
      <c r="P15" s="195"/>
      <c r="Q15" s="232"/>
      <c r="R15" s="232"/>
      <c r="S15" s="232"/>
    </row>
    <row r="16" spans="1:27" ht="12.75">
      <c r="A16" s="597" t="s">
        <v>288</v>
      </c>
      <c r="B16" s="600" t="s">
        <v>289</v>
      </c>
      <c r="C16" s="601"/>
      <c r="D16" s="601"/>
      <c r="E16" s="601"/>
      <c r="F16" s="601"/>
      <c r="G16" s="602"/>
      <c r="H16" s="600" t="s">
        <v>290</v>
      </c>
      <c r="I16" s="601"/>
      <c r="J16" s="601"/>
      <c r="K16" s="601"/>
      <c r="L16" s="602"/>
      <c r="M16" s="600" t="s">
        <v>291</v>
      </c>
      <c r="N16" s="601"/>
      <c r="O16" s="601"/>
      <c r="P16" s="601"/>
      <c r="Q16" s="601"/>
      <c r="R16" s="601"/>
      <c r="S16" s="602"/>
      <c r="U16" s="233"/>
      <c r="V16" s="234"/>
      <c r="W16" s="234"/>
      <c r="X16" s="234"/>
      <c r="Y16" s="234"/>
      <c r="Z16" s="234"/>
      <c r="AA16" s="234"/>
    </row>
    <row r="17" spans="1:27" ht="12.75">
      <c r="A17" s="598"/>
      <c r="B17" s="603" t="s">
        <v>292</v>
      </c>
      <c r="C17" s="604"/>
      <c r="D17" s="605"/>
      <c r="E17" s="606" t="s">
        <v>273</v>
      </c>
      <c r="F17" s="604"/>
      <c r="G17" s="607"/>
      <c r="H17" s="608" t="s">
        <v>293</v>
      </c>
      <c r="I17" s="610" t="s">
        <v>294</v>
      </c>
      <c r="J17" s="610" t="s">
        <v>295</v>
      </c>
      <c r="K17" s="616" t="s">
        <v>296</v>
      </c>
      <c r="L17" s="612" t="s">
        <v>297</v>
      </c>
      <c r="M17" s="608" t="s">
        <v>293</v>
      </c>
      <c r="N17" s="610" t="s">
        <v>294</v>
      </c>
      <c r="O17" s="610" t="s">
        <v>295</v>
      </c>
      <c r="P17" s="616" t="s">
        <v>298</v>
      </c>
      <c r="Q17" s="610" t="s">
        <v>299</v>
      </c>
      <c r="R17" s="610" t="s">
        <v>300</v>
      </c>
      <c r="S17" s="612" t="s">
        <v>297</v>
      </c>
      <c r="U17" s="233"/>
      <c r="V17" s="234"/>
      <c r="W17" s="234"/>
      <c r="X17" s="234"/>
      <c r="Y17" s="234"/>
      <c r="Z17" s="234"/>
      <c r="AA17" s="234"/>
    </row>
    <row r="18" spans="1:27" ht="78.75">
      <c r="A18" s="599"/>
      <c r="B18" s="235" t="s">
        <v>276</v>
      </c>
      <c r="C18" s="236" t="s">
        <v>301</v>
      </c>
      <c r="D18" s="236" t="s">
        <v>302</v>
      </c>
      <c r="E18" s="237" t="s">
        <v>276</v>
      </c>
      <c r="F18" s="236" t="s">
        <v>301</v>
      </c>
      <c r="G18" s="238" t="s">
        <v>303</v>
      </c>
      <c r="H18" s="609"/>
      <c r="I18" s="611"/>
      <c r="J18" s="611"/>
      <c r="K18" s="617"/>
      <c r="L18" s="613"/>
      <c r="M18" s="609"/>
      <c r="N18" s="611"/>
      <c r="O18" s="611"/>
      <c r="P18" s="617"/>
      <c r="Q18" s="611"/>
      <c r="R18" s="611"/>
      <c r="S18" s="613"/>
    </row>
    <row r="19" spans="1:27">
      <c r="A19" s="239">
        <v>1</v>
      </c>
      <c r="B19" s="240">
        <v>2</v>
      </c>
      <c r="C19" s="241">
        <v>3</v>
      </c>
      <c r="D19" s="241">
        <v>4</v>
      </c>
      <c r="E19" s="242">
        <v>5</v>
      </c>
      <c r="F19" s="241">
        <v>6</v>
      </c>
      <c r="G19" s="243">
        <v>7</v>
      </c>
      <c r="H19" s="244">
        <v>8</v>
      </c>
      <c r="I19" s="242">
        <v>9</v>
      </c>
      <c r="J19" s="242">
        <v>10</v>
      </c>
      <c r="K19" s="242">
        <v>11</v>
      </c>
      <c r="L19" s="245">
        <v>12</v>
      </c>
      <c r="M19" s="244">
        <v>13</v>
      </c>
      <c r="N19" s="242">
        <v>14</v>
      </c>
      <c r="O19" s="242">
        <v>15</v>
      </c>
      <c r="P19" s="242">
        <v>16</v>
      </c>
      <c r="Q19" s="242">
        <v>17</v>
      </c>
      <c r="R19" s="242">
        <v>18</v>
      </c>
      <c r="S19" s="245">
        <v>19</v>
      </c>
    </row>
    <row r="20" spans="1:27" ht="22.5">
      <c r="A20" s="246" t="s">
        <v>304</v>
      </c>
      <c r="B20" s="247">
        <v>2</v>
      </c>
      <c r="C20" s="248">
        <v>2</v>
      </c>
      <c r="D20" s="248">
        <v>2</v>
      </c>
      <c r="E20" s="249">
        <v>2</v>
      </c>
      <c r="F20" s="248">
        <v>2</v>
      </c>
      <c r="G20" s="250">
        <v>2</v>
      </c>
      <c r="H20" s="251">
        <v>33610</v>
      </c>
      <c r="I20" s="248">
        <v>4730</v>
      </c>
      <c r="J20" s="248"/>
      <c r="K20" s="248"/>
      <c r="L20" s="252">
        <f t="shared" ref="L20:L39" si="0">SUM(H20:K20)</f>
        <v>38340</v>
      </c>
      <c r="M20" s="253">
        <v>32700.35</v>
      </c>
      <c r="N20" s="248">
        <v>4727.41</v>
      </c>
      <c r="O20" s="248"/>
      <c r="P20" s="248"/>
      <c r="Q20" s="248"/>
      <c r="R20" s="248"/>
      <c r="S20" s="252">
        <f t="shared" ref="S20:S39" si="1">SUM(M20:R20)</f>
        <v>37427.759999999995</v>
      </c>
    </row>
    <row r="21" spans="1:27" ht="12.75">
      <c r="A21" s="254" t="s">
        <v>305</v>
      </c>
      <c r="B21" s="251">
        <v>1</v>
      </c>
      <c r="C21" s="248">
        <v>1</v>
      </c>
      <c r="D21" s="248">
        <v>1</v>
      </c>
      <c r="E21" s="249">
        <v>1</v>
      </c>
      <c r="F21" s="248">
        <v>1</v>
      </c>
      <c r="G21" s="250">
        <v>1</v>
      </c>
      <c r="H21" s="251">
        <v>19300</v>
      </c>
      <c r="I21" s="248">
        <v>2230</v>
      </c>
      <c r="J21" s="248"/>
      <c r="K21" s="248"/>
      <c r="L21" s="252">
        <f t="shared" si="0"/>
        <v>21530</v>
      </c>
      <c r="M21" s="251">
        <v>19274.05</v>
      </c>
      <c r="N21" s="248">
        <v>2224.4299999999998</v>
      </c>
      <c r="O21" s="248"/>
      <c r="P21" s="248"/>
      <c r="Q21" s="248"/>
      <c r="R21" s="248"/>
      <c r="S21" s="252">
        <f t="shared" si="1"/>
        <v>21498.48</v>
      </c>
    </row>
    <row r="22" spans="1:27" ht="12.75">
      <c r="A22" s="255" t="s">
        <v>306</v>
      </c>
      <c r="B22" s="251"/>
      <c r="C22" s="248"/>
      <c r="D22" s="248"/>
      <c r="E22" s="249"/>
      <c r="F22" s="248"/>
      <c r="G22" s="250"/>
      <c r="H22" s="251"/>
      <c r="I22" s="248"/>
      <c r="J22" s="248"/>
      <c r="K22" s="248"/>
      <c r="L22" s="252">
        <f t="shared" si="0"/>
        <v>0</v>
      </c>
      <c r="M22" s="251"/>
      <c r="N22" s="248"/>
      <c r="O22" s="248"/>
      <c r="P22" s="248"/>
      <c r="Q22" s="249"/>
      <c r="R22" s="249"/>
      <c r="S22" s="252">
        <f t="shared" si="1"/>
        <v>0</v>
      </c>
    </row>
    <row r="23" spans="1:27" ht="12.75">
      <c r="A23" s="254" t="s">
        <v>305</v>
      </c>
      <c r="B23" s="251"/>
      <c r="C23" s="248"/>
      <c r="D23" s="248"/>
      <c r="E23" s="249"/>
      <c r="F23" s="248"/>
      <c r="G23" s="250"/>
      <c r="H23" s="251"/>
      <c r="I23" s="248"/>
      <c r="J23" s="248"/>
      <c r="K23" s="248"/>
      <c r="L23" s="252">
        <f t="shared" si="0"/>
        <v>0</v>
      </c>
      <c r="M23" s="251"/>
      <c r="N23" s="248"/>
      <c r="O23" s="248"/>
      <c r="P23" s="248"/>
      <c r="Q23" s="249"/>
      <c r="R23" s="249"/>
      <c r="S23" s="252">
        <f t="shared" si="1"/>
        <v>0</v>
      </c>
    </row>
    <row r="24" spans="1:27" ht="25.5">
      <c r="A24" s="256" t="s">
        <v>307</v>
      </c>
      <c r="B24" s="257">
        <v>23.75</v>
      </c>
      <c r="C24" s="258">
        <v>23.75</v>
      </c>
      <c r="D24" s="259">
        <v>23.75</v>
      </c>
      <c r="E24" s="260">
        <v>23.75</v>
      </c>
      <c r="F24" s="258">
        <v>23.75</v>
      </c>
      <c r="G24" s="261">
        <v>23.75</v>
      </c>
      <c r="H24" s="251">
        <v>265980</v>
      </c>
      <c r="I24" s="258"/>
      <c r="J24" s="258"/>
      <c r="K24" s="259"/>
      <c r="L24" s="252">
        <f t="shared" si="0"/>
        <v>265980</v>
      </c>
      <c r="M24" s="251">
        <v>262326.78000000003</v>
      </c>
      <c r="N24" s="258"/>
      <c r="O24" s="258"/>
      <c r="P24" s="258"/>
      <c r="Q24" s="260"/>
      <c r="R24" s="260">
        <v>5548.74</v>
      </c>
      <c r="S24" s="252">
        <f t="shared" si="1"/>
        <v>267875.52</v>
      </c>
    </row>
    <row r="25" spans="1:27" ht="12.75">
      <c r="A25" s="262" t="s">
        <v>308</v>
      </c>
      <c r="B25" s="257">
        <v>17.8</v>
      </c>
      <c r="C25" s="258">
        <v>15.8</v>
      </c>
      <c r="D25" s="259">
        <v>16.55</v>
      </c>
      <c r="E25" s="260">
        <v>17.8</v>
      </c>
      <c r="F25" s="258">
        <v>15.8</v>
      </c>
      <c r="G25" s="261">
        <v>16.55</v>
      </c>
      <c r="H25" s="251">
        <v>180300</v>
      </c>
      <c r="I25" s="258"/>
      <c r="J25" s="258"/>
      <c r="K25" s="259"/>
      <c r="L25" s="252">
        <f t="shared" si="0"/>
        <v>180300</v>
      </c>
      <c r="M25" s="253">
        <v>180147.68</v>
      </c>
      <c r="N25" s="258"/>
      <c r="O25" s="258"/>
      <c r="P25" s="258"/>
      <c r="Q25" s="260"/>
      <c r="R25" s="260"/>
      <c r="S25" s="252">
        <f t="shared" si="1"/>
        <v>180147.68</v>
      </c>
    </row>
    <row r="26" spans="1:27" ht="12.75">
      <c r="A26" s="263" t="s">
        <v>309</v>
      </c>
      <c r="B26" s="257">
        <v>2</v>
      </c>
      <c r="C26" s="258">
        <v>2</v>
      </c>
      <c r="D26" s="259">
        <v>2</v>
      </c>
      <c r="E26" s="260">
        <v>2</v>
      </c>
      <c r="F26" s="258">
        <v>2</v>
      </c>
      <c r="G26" s="261">
        <v>2</v>
      </c>
      <c r="H26" s="251">
        <v>11650</v>
      </c>
      <c r="I26" s="258"/>
      <c r="J26" s="258"/>
      <c r="K26" s="259"/>
      <c r="L26" s="252">
        <f t="shared" si="0"/>
        <v>11650</v>
      </c>
      <c r="M26" s="251">
        <v>11557.3</v>
      </c>
      <c r="N26" s="258"/>
      <c r="O26" s="258"/>
      <c r="P26" s="258"/>
      <c r="Q26" s="260"/>
      <c r="R26" s="260"/>
      <c r="S26" s="252">
        <f t="shared" si="1"/>
        <v>11557.3</v>
      </c>
    </row>
    <row r="27" spans="1:27" ht="12.75">
      <c r="A27" s="262" t="s">
        <v>308</v>
      </c>
      <c r="B27" s="257">
        <v>1</v>
      </c>
      <c r="C27" s="258">
        <v>1</v>
      </c>
      <c r="D27" s="259">
        <v>1</v>
      </c>
      <c r="E27" s="260">
        <v>1</v>
      </c>
      <c r="F27" s="258">
        <v>1</v>
      </c>
      <c r="G27" s="261">
        <v>1</v>
      </c>
      <c r="H27" s="251">
        <v>5770</v>
      </c>
      <c r="I27" s="258"/>
      <c r="J27" s="258"/>
      <c r="K27" s="259"/>
      <c r="L27" s="252">
        <f t="shared" si="0"/>
        <v>5770</v>
      </c>
      <c r="M27" s="251">
        <v>4938.38</v>
      </c>
      <c r="N27" s="258"/>
      <c r="O27" s="258"/>
      <c r="P27" s="258"/>
      <c r="Q27" s="260"/>
      <c r="R27" s="260"/>
      <c r="S27" s="252">
        <f t="shared" si="1"/>
        <v>4938.38</v>
      </c>
    </row>
    <row r="28" spans="1:27" ht="12.75">
      <c r="A28" s="256" t="s">
        <v>310</v>
      </c>
      <c r="B28" s="257">
        <v>5</v>
      </c>
      <c r="C28" s="258">
        <v>5</v>
      </c>
      <c r="D28" s="259">
        <v>5</v>
      </c>
      <c r="E28" s="260">
        <v>5</v>
      </c>
      <c r="F28" s="258">
        <v>5</v>
      </c>
      <c r="G28" s="261">
        <v>5</v>
      </c>
      <c r="H28" s="251">
        <v>24800</v>
      </c>
      <c r="I28" s="258">
        <v>930</v>
      </c>
      <c r="J28" s="258"/>
      <c r="K28" s="259"/>
      <c r="L28" s="252">
        <f t="shared" si="0"/>
        <v>25730</v>
      </c>
      <c r="M28" s="251">
        <v>24766.83</v>
      </c>
      <c r="N28" s="258">
        <v>915.09</v>
      </c>
      <c r="O28" s="258"/>
      <c r="P28" s="258"/>
      <c r="Q28" s="260"/>
      <c r="R28" s="260"/>
      <c r="S28" s="252">
        <f t="shared" si="1"/>
        <v>25681.920000000002</v>
      </c>
    </row>
    <row r="29" spans="1:27" ht="12.75">
      <c r="A29" s="262" t="s">
        <v>308</v>
      </c>
      <c r="B29" s="257"/>
      <c r="C29" s="258"/>
      <c r="D29" s="259"/>
      <c r="E29" s="260"/>
      <c r="F29" s="258"/>
      <c r="G29" s="261"/>
      <c r="H29" s="251"/>
      <c r="I29" s="258"/>
      <c r="J29" s="258"/>
      <c r="K29" s="259"/>
      <c r="L29" s="252">
        <f t="shared" si="0"/>
        <v>0</v>
      </c>
      <c r="M29" s="251"/>
      <c r="N29" s="258"/>
      <c r="O29" s="258"/>
      <c r="P29" s="258"/>
      <c r="Q29" s="260"/>
      <c r="R29" s="260"/>
      <c r="S29" s="252">
        <f t="shared" si="1"/>
        <v>0</v>
      </c>
    </row>
    <row r="30" spans="1:27" ht="12.75">
      <c r="A30" s="264" t="s">
        <v>311</v>
      </c>
      <c r="B30" s="257"/>
      <c r="C30" s="258"/>
      <c r="D30" s="259"/>
      <c r="E30" s="260"/>
      <c r="F30" s="258"/>
      <c r="G30" s="261"/>
      <c r="H30" s="251"/>
      <c r="I30" s="258"/>
      <c r="J30" s="258"/>
      <c r="K30" s="259"/>
      <c r="L30" s="252">
        <f t="shared" si="0"/>
        <v>0</v>
      </c>
      <c r="M30" s="251"/>
      <c r="N30" s="258"/>
      <c r="O30" s="258"/>
      <c r="P30" s="258"/>
      <c r="Q30" s="260"/>
      <c r="R30" s="260"/>
      <c r="S30" s="252">
        <f t="shared" si="1"/>
        <v>0</v>
      </c>
    </row>
    <row r="31" spans="1:27" ht="12.75">
      <c r="A31" s="262" t="s">
        <v>308</v>
      </c>
      <c r="B31" s="257"/>
      <c r="C31" s="258"/>
      <c r="D31" s="259"/>
      <c r="E31" s="260"/>
      <c r="F31" s="258"/>
      <c r="G31" s="261"/>
      <c r="H31" s="251"/>
      <c r="I31" s="258"/>
      <c r="J31" s="258"/>
      <c r="K31" s="259"/>
      <c r="L31" s="252">
        <f t="shared" si="0"/>
        <v>0</v>
      </c>
      <c r="M31" s="251"/>
      <c r="N31" s="258"/>
      <c r="O31" s="258"/>
      <c r="P31" s="258"/>
      <c r="Q31" s="260"/>
      <c r="R31" s="260"/>
      <c r="S31" s="252">
        <f t="shared" si="1"/>
        <v>0</v>
      </c>
    </row>
    <row r="32" spans="1:27" ht="12.75">
      <c r="A32" s="256" t="s">
        <v>312</v>
      </c>
      <c r="B32" s="257">
        <v>35</v>
      </c>
      <c r="C32" s="258">
        <v>35</v>
      </c>
      <c r="D32" s="259">
        <v>35</v>
      </c>
      <c r="E32" s="260">
        <v>35</v>
      </c>
      <c r="F32" s="258">
        <v>35</v>
      </c>
      <c r="G32" s="261">
        <v>35</v>
      </c>
      <c r="H32" s="251">
        <v>186200</v>
      </c>
      <c r="I32" s="258">
        <v>18500</v>
      </c>
      <c r="J32" s="258"/>
      <c r="K32" s="259"/>
      <c r="L32" s="252">
        <f t="shared" si="0"/>
        <v>204700</v>
      </c>
      <c r="M32" s="251">
        <v>183189.58</v>
      </c>
      <c r="N32" s="258">
        <v>18407.04</v>
      </c>
      <c r="O32" s="258"/>
      <c r="P32" s="258"/>
      <c r="Q32" s="260"/>
      <c r="R32" s="265"/>
      <c r="S32" s="252">
        <f t="shared" si="1"/>
        <v>201596.62</v>
      </c>
    </row>
    <row r="33" spans="1:19" ht="13.5" thickBot="1">
      <c r="A33" s="266" t="s">
        <v>313</v>
      </c>
      <c r="B33" s="267">
        <v>7.75</v>
      </c>
      <c r="C33" s="268">
        <v>7.75</v>
      </c>
      <c r="D33" s="269">
        <v>7.75</v>
      </c>
      <c r="E33" s="270">
        <v>7.75</v>
      </c>
      <c r="F33" s="268">
        <v>7.75</v>
      </c>
      <c r="G33" s="271">
        <v>7.75</v>
      </c>
      <c r="H33" s="267">
        <v>34800</v>
      </c>
      <c r="I33" s="268"/>
      <c r="J33" s="268"/>
      <c r="K33" s="269"/>
      <c r="L33" s="272">
        <f t="shared" si="0"/>
        <v>34800</v>
      </c>
      <c r="M33" s="273">
        <v>29842.53</v>
      </c>
      <c r="N33" s="268"/>
      <c r="O33" s="268"/>
      <c r="P33" s="268"/>
      <c r="Q33" s="270"/>
      <c r="R33" s="274"/>
      <c r="S33" s="272">
        <f t="shared" si="1"/>
        <v>29842.53</v>
      </c>
    </row>
    <row r="34" spans="1:19" ht="12.75">
      <c r="A34" s="275" t="s">
        <v>297</v>
      </c>
      <c r="B34" s="276">
        <f>SUM(B20,B24,B26,B28,B30,B32,B22)</f>
        <v>67.75</v>
      </c>
      <c r="C34" s="277">
        <f t="shared" ref="C34:R34" si="2">SUM(C20,C24,C26,C28,C30,C32,C22)</f>
        <v>67.75</v>
      </c>
      <c r="D34" s="277">
        <f t="shared" si="2"/>
        <v>67.75</v>
      </c>
      <c r="E34" s="277">
        <f t="shared" si="2"/>
        <v>67.75</v>
      </c>
      <c r="F34" s="277">
        <f t="shared" si="2"/>
        <v>67.75</v>
      </c>
      <c r="G34" s="278">
        <f t="shared" si="2"/>
        <v>67.75</v>
      </c>
      <c r="H34" s="276">
        <f t="shared" si="2"/>
        <v>522240</v>
      </c>
      <c r="I34" s="277">
        <f t="shared" si="2"/>
        <v>24160</v>
      </c>
      <c r="J34" s="277">
        <f t="shared" si="2"/>
        <v>0</v>
      </c>
      <c r="K34" s="277">
        <f t="shared" si="2"/>
        <v>0</v>
      </c>
      <c r="L34" s="279">
        <f t="shared" si="0"/>
        <v>546400</v>
      </c>
      <c r="M34" s="280">
        <f t="shared" si="2"/>
        <v>514540.83999999997</v>
      </c>
      <c r="N34" s="277">
        <f t="shared" si="2"/>
        <v>24049.54</v>
      </c>
      <c r="O34" s="277">
        <f t="shared" si="2"/>
        <v>0</v>
      </c>
      <c r="P34" s="277">
        <f t="shared" si="2"/>
        <v>0</v>
      </c>
      <c r="Q34" s="277">
        <f t="shared" si="2"/>
        <v>0</v>
      </c>
      <c r="R34" s="277">
        <f t="shared" si="2"/>
        <v>5548.74</v>
      </c>
      <c r="S34" s="279">
        <f t="shared" si="1"/>
        <v>544139.12</v>
      </c>
    </row>
    <row r="35" spans="1:19" ht="13.5" thickBot="1">
      <c r="A35" s="281" t="s">
        <v>314</v>
      </c>
      <c r="B35" s="282">
        <f>SUM(B21,B25,B27,B29,B31,B23)</f>
        <v>19.8</v>
      </c>
      <c r="C35" s="283">
        <f t="shared" ref="C35:R35" si="3">SUM(C21,C25,C27,C29,C31,C23)</f>
        <v>17.8</v>
      </c>
      <c r="D35" s="283">
        <f t="shared" si="3"/>
        <v>18.55</v>
      </c>
      <c r="E35" s="283">
        <f t="shared" si="3"/>
        <v>19.8</v>
      </c>
      <c r="F35" s="283">
        <f t="shared" si="3"/>
        <v>17.8</v>
      </c>
      <c r="G35" s="284">
        <f t="shared" si="3"/>
        <v>18.55</v>
      </c>
      <c r="H35" s="282">
        <f t="shared" si="3"/>
        <v>205370</v>
      </c>
      <c r="I35" s="283">
        <f t="shared" si="3"/>
        <v>2230</v>
      </c>
      <c r="J35" s="283">
        <f t="shared" si="3"/>
        <v>0</v>
      </c>
      <c r="K35" s="283">
        <f t="shared" si="3"/>
        <v>0</v>
      </c>
      <c r="L35" s="285">
        <f t="shared" si="0"/>
        <v>207600</v>
      </c>
      <c r="M35" s="286">
        <f t="shared" si="3"/>
        <v>204360.11</v>
      </c>
      <c r="N35" s="283">
        <f t="shared" si="3"/>
        <v>2224.4299999999998</v>
      </c>
      <c r="O35" s="283">
        <f t="shared" si="3"/>
        <v>0</v>
      </c>
      <c r="P35" s="283">
        <f t="shared" si="3"/>
        <v>0</v>
      </c>
      <c r="Q35" s="283">
        <f t="shared" si="3"/>
        <v>0</v>
      </c>
      <c r="R35" s="283">
        <f t="shared" si="3"/>
        <v>0</v>
      </c>
      <c r="S35" s="285">
        <f t="shared" si="1"/>
        <v>206584.53999999998</v>
      </c>
    </row>
    <row r="36" spans="1:19" ht="12.75">
      <c r="A36" s="287" t="s">
        <v>315</v>
      </c>
      <c r="B36" s="288">
        <f>SUM(B20,B24,B26,B22)</f>
        <v>27.75</v>
      </c>
      <c r="C36" s="289">
        <f t="shared" ref="C36:R37" si="4">SUM(C20,C24,C26,C22)</f>
        <v>27.75</v>
      </c>
      <c r="D36" s="289">
        <f t="shared" si="4"/>
        <v>27.75</v>
      </c>
      <c r="E36" s="289">
        <f t="shared" si="4"/>
        <v>27.75</v>
      </c>
      <c r="F36" s="289">
        <f t="shared" si="4"/>
        <v>27.75</v>
      </c>
      <c r="G36" s="290">
        <f t="shared" si="4"/>
        <v>27.75</v>
      </c>
      <c r="H36" s="288">
        <f t="shared" si="4"/>
        <v>311240</v>
      </c>
      <c r="I36" s="289">
        <f t="shared" si="4"/>
        <v>4730</v>
      </c>
      <c r="J36" s="289">
        <f t="shared" si="4"/>
        <v>0</v>
      </c>
      <c r="K36" s="289">
        <f t="shared" si="4"/>
        <v>0</v>
      </c>
      <c r="L36" s="291">
        <f t="shared" si="0"/>
        <v>315970</v>
      </c>
      <c r="M36" s="288">
        <f t="shared" si="4"/>
        <v>306584.43</v>
      </c>
      <c r="N36" s="289">
        <f t="shared" si="4"/>
        <v>4727.41</v>
      </c>
      <c r="O36" s="289">
        <f t="shared" si="4"/>
        <v>0</v>
      </c>
      <c r="P36" s="289">
        <f t="shared" si="4"/>
        <v>0</v>
      </c>
      <c r="Q36" s="289">
        <f t="shared" si="4"/>
        <v>0</v>
      </c>
      <c r="R36" s="289">
        <f t="shared" si="4"/>
        <v>5548.74</v>
      </c>
      <c r="S36" s="291">
        <f t="shared" si="1"/>
        <v>316860.57999999996</v>
      </c>
    </row>
    <row r="37" spans="1:19" ht="12.75">
      <c r="A37" s="292" t="s">
        <v>308</v>
      </c>
      <c r="B37" s="293">
        <f>SUM(B21,B25,B27,B23)</f>
        <v>19.8</v>
      </c>
      <c r="C37" s="294">
        <f>SUM(C21,C25,C27,C23)</f>
        <v>17.8</v>
      </c>
      <c r="D37" s="294">
        <f t="shared" si="4"/>
        <v>18.55</v>
      </c>
      <c r="E37" s="294">
        <f t="shared" si="4"/>
        <v>19.8</v>
      </c>
      <c r="F37" s="294">
        <f t="shared" si="4"/>
        <v>17.8</v>
      </c>
      <c r="G37" s="295">
        <f t="shared" si="4"/>
        <v>18.55</v>
      </c>
      <c r="H37" s="293">
        <f t="shared" si="4"/>
        <v>205370</v>
      </c>
      <c r="I37" s="294">
        <f t="shared" si="4"/>
        <v>2230</v>
      </c>
      <c r="J37" s="294">
        <f t="shared" si="4"/>
        <v>0</v>
      </c>
      <c r="K37" s="294">
        <f t="shared" si="4"/>
        <v>0</v>
      </c>
      <c r="L37" s="252">
        <f t="shared" si="0"/>
        <v>207600</v>
      </c>
      <c r="M37" s="296">
        <f t="shared" si="4"/>
        <v>204360.11</v>
      </c>
      <c r="N37" s="294">
        <f t="shared" si="4"/>
        <v>2224.4299999999998</v>
      </c>
      <c r="O37" s="294">
        <f t="shared" si="4"/>
        <v>0</v>
      </c>
      <c r="P37" s="294">
        <f t="shared" si="4"/>
        <v>0</v>
      </c>
      <c r="Q37" s="294">
        <f t="shared" si="4"/>
        <v>0</v>
      </c>
      <c r="R37" s="294">
        <f t="shared" si="4"/>
        <v>0</v>
      </c>
      <c r="S37" s="252">
        <f t="shared" si="1"/>
        <v>206584.53999999998</v>
      </c>
    </row>
    <row r="38" spans="1:19" ht="12.75">
      <c r="A38" s="297" t="s">
        <v>316</v>
      </c>
      <c r="B38" s="293">
        <f>SUM(B26,B28,B30)</f>
        <v>7</v>
      </c>
      <c r="C38" s="294">
        <f t="shared" ref="C38:R39" si="5">SUM(C26,C28,C30)</f>
        <v>7</v>
      </c>
      <c r="D38" s="294">
        <f t="shared" si="5"/>
        <v>7</v>
      </c>
      <c r="E38" s="294">
        <f t="shared" si="5"/>
        <v>7</v>
      </c>
      <c r="F38" s="294">
        <f t="shared" si="5"/>
        <v>7</v>
      </c>
      <c r="G38" s="295">
        <f t="shared" si="5"/>
        <v>7</v>
      </c>
      <c r="H38" s="293">
        <f t="shared" si="5"/>
        <v>36450</v>
      </c>
      <c r="I38" s="294">
        <f t="shared" si="5"/>
        <v>930</v>
      </c>
      <c r="J38" s="294">
        <f t="shared" si="5"/>
        <v>0</v>
      </c>
      <c r="K38" s="294">
        <f t="shared" si="5"/>
        <v>0</v>
      </c>
      <c r="L38" s="252">
        <f t="shared" si="0"/>
        <v>37380</v>
      </c>
      <c r="M38" s="293">
        <f t="shared" si="5"/>
        <v>36324.130000000005</v>
      </c>
      <c r="N38" s="294">
        <f t="shared" si="5"/>
        <v>915.09</v>
      </c>
      <c r="O38" s="294">
        <f t="shared" si="5"/>
        <v>0</v>
      </c>
      <c r="P38" s="294">
        <f t="shared" si="5"/>
        <v>0</v>
      </c>
      <c r="Q38" s="294">
        <f t="shared" si="5"/>
        <v>0</v>
      </c>
      <c r="R38" s="294">
        <f t="shared" si="5"/>
        <v>0</v>
      </c>
      <c r="S38" s="252">
        <f t="shared" si="1"/>
        <v>37239.22</v>
      </c>
    </row>
    <row r="39" spans="1:19" ht="13.5" thickBot="1">
      <c r="A39" s="298" t="s">
        <v>308</v>
      </c>
      <c r="B39" s="299">
        <f>SUM(B27,B29,B31)</f>
        <v>1</v>
      </c>
      <c r="C39" s="300">
        <f t="shared" si="5"/>
        <v>1</v>
      </c>
      <c r="D39" s="300">
        <f t="shared" si="5"/>
        <v>1</v>
      </c>
      <c r="E39" s="300">
        <f t="shared" si="5"/>
        <v>1</v>
      </c>
      <c r="F39" s="300">
        <f t="shared" si="5"/>
        <v>1</v>
      </c>
      <c r="G39" s="301">
        <f t="shared" si="5"/>
        <v>1</v>
      </c>
      <c r="H39" s="299">
        <f t="shared" si="5"/>
        <v>5770</v>
      </c>
      <c r="I39" s="300">
        <f t="shared" si="5"/>
        <v>0</v>
      </c>
      <c r="J39" s="300">
        <f t="shared" si="5"/>
        <v>0</v>
      </c>
      <c r="K39" s="300">
        <f t="shared" si="5"/>
        <v>0</v>
      </c>
      <c r="L39" s="285">
        <f t="shared" si="0"/>
        <v>5770</v>
      </c>
      <c r="M39" s="299">
        <f t="shared" si="5"/>
        <v>4938.38</v>
      </c>
      <c r="N39" s="300">
        <f t="shared" si="5"/>
        <v>0</v>
      </c>
      <c r="O39" s="300">
        <f t="shared" si="5"/>
        <v>0</v>
      </c>
      <c r="P39" s="300">
        <f t="shared" si="5"/>
        <v>0</v>
      </c>
      <c r="Q39" s="300">
        <f t="shared" si="5"/>
        <v>0</v>
      </c>
      <c r="R39" s="300">
        <f t="shared" si="5"/>
        <v>0</v>
      </c>
      <c r="S39" s="285">
        <f t="shared" si="1"/>
        <v>4938.38</v>
      </c>
    </row>
    <row r="40" spans="1:19" hidden="1"/>
    <row r="41" spans="1:19" ht="12.75">
      <c r="A41" s="302" t="s">
        <v>317</v>
      </c>
      <c r="B41" s="302"/>
      <c r="C41" s="302"/>
      <c r="D41" s="205"/>
      <c r="E41" s="205"/>
      <c r="F41" s="205"/>
      <c r="G41" s="205"/>
      <c r="H41" s="205"/>
      <c r="I41" s="205"/>
      <c r="J41" s="205"/>
      <c r="K41" s="205"/>
      <c r="L41" s="195"/>
      <c r="M41" s="195"/>
      <c r="N41" s="195"/>
      <c r="O41" s="195"/>
      <c r="P41" s="195"/>
      <c r="Q41" s="195"/>
      <c r="R41" s="195"/>
      <c r="S41" s="195"/>
    </row>
    <row r="42" spans="1:19" ht="25.5">
      <c r="A42" s="303" t="s">
        <v>229</v>
      </c>
      <c r="B42" s="303"/>
      <c r="C42" s="303"/>
      <c r="D42" s="195"/>
      <c r="E42" s="304"/>
      <c r="F42" s="304"/>
      <c r="G42" s="304"/>
      <c r="H42" s="304"/>
      <c r="I42" s="304"/>
      <c r="J42" s="303"/>
      <c r="K42" s="614" t="s">
        <v>230</v>
      </c>
      <c r="L42" s="614"/>
      <c r="M42" s="614"/>
      <c r="N42" s="614"/>
      <c r="O42" s="614"/>
      <c r="P42" s="614"/>
      <c r="Q42" s="195"/>
      <c r="R42" s="195"/>
      <c r="S42" s="195"/>
    </row>
    <row r="43" spans="1:19" ht="12.75">
      <c r="A43" s="590"/>
      <c r="B43" s="590"/>
      <c r="C43" s="204"/>
      <c r="D43" s="195"/>
      <c r="E43" s="195"/>
      <c r="F43" s="615" t="s">
        <v>232</v>
      </c>
      <c r="G43" s="615"/>
      <c r="H43" s="615"/>
      <c r="I43" s="302"/>
      <c r="J43" s="302"/>
      <c r="K43" s="302"/>
      <c r="L43" s="302"/>
      <c r="M43" s="305" t="s">
        <v>233</v>
      </c>
      <c r="N43" s="305"/>
      <c r="O43" s="204"/>
      <c r="P43" s="195"/>
      <c r="Q43" s="195"/>
      <c r="R43" s="195"/>
      <c r="S43" s="195"/>
    </row>
    <row r="44" spans="1:19" ht="12.75" hidden="1">
      <c r="A44" s="204"/>
      <c r="B44" s="204"/>
      <c r="C44" s="204"/>
      <c r="D44" s="195"/>
      <c r="E44" s="195"/>
      <c r="F44" s="195"/>
      <c r="G44" s="195"/>
      <c r="H44" s="204"/>
      <c r="I44" s="195"/>
      <c r="J44" s="195"/>
      <c r="K44" s="205"/>
      <c r="L44" s="205"/>
      <c r="M44" s="204"/>
      <c r="N44" s="204"/>
      <c r="O44" s="204"/>
      <c r="P44" s="195"/>
      <c r="Q44" s="195"/>
      <c r="R44" s="195"/>
      <c r="S44" s="195"/>
    </row>
    <row r="45" spans="1:19" ht="12.75">
      <c r="A45" s="303" t="s">
        <v>318</v>
      </c>
      <c r="B45" s="303"/>
      <c r="C45" s="303"/>
      <c r="D45" s="195"/>
      <c r="E45" s="304"/>
      <c r="F45" s="304"/>
      <c r="G45" s="304"/>
      <c r="H45" s="304"/>
      <c r="I45" s="304"/>
      <c r="J45" s="303"/>
      <c r="K45" s="614" t="s">
        <v>235</v>
      </c>
      <c r="L45" s="614"/>
      <c r="M45" s="614"/>
      <c r="N45" s="614"/>
      <c r="O45" s="614"/>
      <c r="P45" s="614"/>
      <c r="Q45" s="195"/>
      <c r="R45" s="195"/>
      <c r="S45" s="195"/>
    </row>
    <row r="46" spans="1:19" ht="12.75">
      <c r="A46" s="590"/>
      <c r="B46" s="590"/>
      <c r="C46" s="204"/>
      <c r="D46" s="195"/>
      <c r="E46" s="195"/>
      <c r="F46" s="615" t="s">
        <v>232</v>
      </c>
      <c r="G46" s="615"/>
      <c r="H46" s="615"/>
      <c r="I46" s="302"/>
      <c r="J46" s="302"/>
      <c r="K46" s="302"/>
      <c r="L46" s="302"/>
      <c r="M46" s="305" t="s">
        <v>233</v>
      </c>
      <c r="N46" s="305"/>
      <c r="O46" s="204"/>
      <c r="P46" s="195"/>
      <c r="Q46" s="195"/>
      <c r="R46" s="195"/>
      <c r="S46" s="195"/>
    </row>
    <row r="47" spans="1:19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</row>
    <row r="50" spans="6:6">
      <c r="F50" s="196" t="s">
        <v>319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 xr:uid="{10ED5657-C5A0-42AF-BC1F-C5BDF5500BF9}">
      <formula1>1</formula1>
      <formula2>5501</formula2>
    </dataValidation>
  </dataValidations>
  <pageMargins left="0" right="0" top="0" bottom="0" header="0" footer="0"/>
  <pageSetup paperSize="9" scale="83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5C0B-6B6F-4E12-BF0D-42D1403A377C}">
  <sheetPr>
    <pageSetUpPr fitToPage="1"/>
  </sheetPr>
  <dimension ref="A1:AJ366"/>
  <sheetViews>
    <sheetView topLeftCell="A438" workbookViewId="0">
      <selection activeCell="R10" sqref="R10"/>
    </sheetView>
  </sheetViews>
  <sheetFormatPr defaultRowHeight="15"/>
  <cols>
    <col min="1" max="4" width="2" style="1" customWidth="1"/>
    <col min="5" max="5" width="2.140625" style="1" customWidth="1"/>
    <col min="6" max="6" width="3.5703125" style="19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192" t="s">
        <v>0</v>
      </c>
      <c r="K1" s="192"/>
      <c r="L1" s="192"/>
      <c r="M1" s="132"/>
      <c r="N1" s="192"/>
      <c r="O1" s="192"/>
      <c r="P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92" t="s">
        <v>1</v>
      </c>
      <c r="K2" s="192"/>
      <c r="L2" s="192"/>
      <c r="M2" s="132"/>
      <c r="N2" s="192"/>
      <c r="O2" s="192"/>
      <c r="P2" s="19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92" t="s">
        <v>2</v>
      </c>
      <c r="K3" s="192"/>
      <c r="L3" s="192"/>
      <c r="M3" s="132"/>
      <c r="N3" s="192"/>
      <c r="O3" s="192"/>
      <c r="P3" s="19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92" t="s">
        <v>4</v>
      </c>
      <c r="K4" s="192"/>
      <c r="L4" s="192"/>
      <c r="M4" s="132"/>
      <c r="N4" s="133"/>
      <c r="O4" s="133"/>
      <c r="P4" s="19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92" t="s">
        <v>5</v>
      </c>
      <c r="K5" s="192"/>
      <c r="L5" s="192"/>
      <c r="M5" s="132"/>
      <c r="N5" s="192"/>
      <c r="O5" s="192"/>
      <c r="P5" s="192"/>
      <c r="Q5" s="19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92"/>
      <c r="I6" s="192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23" t="s">
        <v>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8"/>
      <c r="B8" s="189"/>
      <c r="C8" s="189"/>
      <c r="D8" s="189"/>
      <c r="E8" s="189"/>
      <c r="F8" s="189"/>
      <c r="G8" s="425" t="s">
        <v>8</v>
      </c>
      <c r="H8" s="425"/>
      <c r="I8" s="425"/>
      <c r="J8" s="425"/>
      <c r="K8" s="425"/>
      <c r="L8" s="189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26" t="s">
        <v>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7" t="s">
        <v>10</v>
      </c>
      <c r="H10" s="427"/>
      <c r="I10" s="427"/>
      <c r="J10" s="427"/>
      <c r="K10" s="42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8" t="s">
        <v>11</v>
      </c>
      <c r="H11" s="428"/>
      <c r="I11" s="428"/>
      <c r="J11" s="428"/>
      <c r="K11" s="4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26" t="s">
        <v>12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7" t="s">
        <v>320</v>
      </c>
      <c r="H15" s="427"/>
      <c r="I15" s="427"/>
      <c r="J15" s="427"/>
      <c r="K15" s="427"/>
    </row>
    <row r="16" spans="1:36" ht="11.25" customHeight="1">
      <c r="G16" s="429" t="s">
        <v>13</v>
      </c>
      <c r="H16" s="429"/>
      <c r="I16" s="429"/>
      <c r="J16" s="429"/>
      <c r="K16" s="429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5" t="s">
        <v>15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192"/>
      <c r="F21" s="191"/>
      <c r="I21" s="18"/>
      <c r="J21" s="18"/>
      <c r="K21" s="19" t="s">
        <v>18</v>
      </c>
      <c r="L21" s="16"/>
      <c r="M21" s="134"/>
    </row>
    <row r="22" spans="1:17" ht="14.25" customHeight="1">
      <c r="A22" s="436" t="s">
        <v>19</v>
      </c>
      <c r="B22" s="436"/>
      <c r="C22" s="436"/>
      <c r="D22" s="436"/>
      <c r="E22" s="436"/>
      <c r="F22" s="436"/>
      <c r="G22" s="436"/>
      <c r="H22" s="436"/>
      <c r="I22" s="436"/>
      <c r="K22" s="19" t="s">
        <v>20</v>
      </c>
      <c r="L22" s="20" t="s">
        <v>21</v>
      </c>
      <c r="M22" s="134"/>
    </row>
    <row r="23" spans="1:17" ht="43.5" customHeight="1">
      <c r="A23" s="436" t="s">
        <v>321</v>
      </c>
      <c r="B23" s="436"/>
      <c r="C23" s="436"/>
      <c r="D23" s="436"/>
      <c r="E23" s="436"/>
      <c r="F23" s="436"/>
      <c r="G23" s="436"/>
      <c r="H23" s="436"/>
      <c r="I23" s="436"/>
      <c r="J23" s="193" t="s">
        <v>22</v>
      </c>
      <c r="K23" s="21" t="s">
        <v>23</v>
      </c>
      <c r="L23" s="16"/>
      <c r="M23" s="134"/>
    </row>
    <row r="24" spans="1:17" ht="12.75" customHeight="1">
      <c r="F24" s="1"/>
      <c r="G24" s="22" t="s">
        <v>24</v>
      </c>
      <c r="H24" s="23" t="s">
        <v>322</v>
      </c>
      <c r="I24" s="24"/>
      <c r="J24" s="25"/>
      <c r="K24" s="16"/>
      <c r="L24" s="16"/>
      <c r="M24" s="134"/>
    </row>
    <row r="25" spans="1:17" ht="13.5" customHeight="1">
      <c r="F25" s="1"/>
      <c r="G25" s="439" t="s">
        <v>25</v>
      </c>
      <c r="H25" s="439"/>
      <c r="I25" s="142" t="s">
        <v>26</v>
      </c>
      <c r="J25" s="143" t="s">
        <v>27</v>
      </c>
      <c r="K25" s="144" t="s">
        <v>27</v>
      </c>
      <c r="L25" s="144" t="s">
        <v>27</v>
      </c>
      <c r="M25" s="134"/>
    </row>
    <row r="26" spans="1:17">
      <c r="A26" s="430" t="s">
        <v>323</v>
      </c>
      <c r="B26" s="430"/>
      <c r="C26" s="430"/>
      <c r="D26" s="430"/>
      <c r="E26" s="430"/>
      <c r="F26" s="430"/>
      <c r="G26" s="430"/>
      <c r="H26" s="430"/>
      <c r="I26" s="430"/>
      <c r="J26" s="26"/>
      <c r="K26" s="27"/>
      <c r="L26" s="28" t="s">
        <v>28</v>
      </c>
      <c r="M26" s="135"/>
    </row>
    <row r="27" spans="1:17" ht="24" customHeight="1">
      <c r="A27" s="443" t="s">
        <v>29</v>
      </c>
      <c r="B27" s="444"/>
      <c r="C27" s="444"/>
      <c r="D27" s="444"/>
      <c r="E27" s="444"/>
      <c r="F27" s="444"/>
      <c r="G27" s="447" t="s">
        <v>30</v>
      </c>
      <c r="H27" s="449" t="s">
        <v>31</v>
      </c>
      <c r="I27" s="451" t="s">
        <v>32</v>
      </c>
      <c r="J27" s="452"/>
      <c r="K27" s="453" t="s">
        <v>33</v>
      </c>
      <c r="L27" s="437" t="s">
        <v>34</v>
      </c>
      <c r="M27" s="135"/>
    </row>
    <row r="28" spans="1:17" ht="46.5" customHeight="1">
      <c r="A28" s="445"/>
      <c r="B28" s="446"/>
      <c r="C28" s="446"/>
      <c r="D28" s="446"/>
      <c r="E28" s="446"/>
      <c r="F28" s="446"/>
      <c r="G28" s="448"/>
      <c r="H28" s="450"/>
      <c r="I28" s="29" t="s">
        <v>35</v>
      </c>
      <c r="J28" s="30" t="s">
        <v>36</v>
      </c>
      <c r="K28" s="454"/>
      <c r="L28" s="438"/>
    </row>
    <row r="29" spans="1:17" ht="11.25" customHeight="1">
      <c r="A29" s="431" t="s">
        <v>23</v>
      </c>
      <c r="B29" s="432"/>
      <c r="C29" s="432"/>
      <c r="D29" s="432"/>
      <c r="E29" s="432"/>
      <c r="F29" s="433"/>
      <c r="G29" s="31">
        <v>2</v>
      </c>
      <c r="H29" s="32">
        <v>3</v>
      </c>
      <c r="I29" s="33" t="s">
        <v>37</v>
      </c>
      <c r="J29" s="34" t="s">
        <v>38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39</v>
      </c>
      <c r="H30" s="40">
        <v>1</v>
      </c>
      <c r="I30" s="41">
        <f>SUM(I31+I42+I61+I82+I89+I109+I131+I150+I160)</f>
        <v>727000</v>
      </c>
      <c r="J30" s="41">
        <f>SUM(J31+J42+J61+J82+J89+J109+J131+J150+J160)</f>
        <v>404700</v>
      </c>
      <c r="K30" s="42">
        <f>SUM(K31+K42+K61+K82+K89+K109+K131+K150+K160)</f>
        <v>397269.95</v>
      </c>
      <c r="L30" s="41">
        <f>SUM(L31+L42+L61+L82+L89+L109+L131+L150+L160)</f>
        <v>397269.95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40</v>
      </c>
      <c r="H31" s="40">
        <v>2</v>
      </c>
      <c r="I31" s="41">
        <f>SUM(I32+I38)</f>
        <v>605900</v>
      </c>
      <c r="J31" s="41">
        <f>SUM(J32+J38)</f>
        <v>337400</v>
      </c>
      <c r="K31" s="49">
        <f>SUM(K32+K38)</f>
        <v>336154.58</v>
      </c>
      <c r="L31" s="50">
        <f>SUM(L32+L38)</f>
        <v>336154.58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41</v>
      </c>
      <c r="H32" s="40">
        <v>3</v>
      </c>
      <c r="I32" s="41">
        <f>SUM(I33)</f>
        <v>596800</v>
      </c>
      <c r="J32" s="41">
        <f>SUM(J33)</f>
        <v>332200</v>
      </c>
      <c r="K32" s="42">
        <f>SUM(K33)</f>
        <v>330954.58</v>
      </c>
      <c r="L32" s="41">
        <f>SUM(L33)</f>
        <v>330954.58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41</v>
      </c>
      <c r="H33" s="40">
        <v>4</v>
      </c>
      <c r="I33" s="41">
        <f>SUM(I34+I36)</f>
        <v>596800</v>
      </c>
      <c r="J33" s="41">
        <f t="shared" ref="J33:L34" si="0">SUM(J34)</f>
        <v>332200</v>
      </c>
      <c r="K33" s="41">
        <f t="shared" si="0"/>
        <v>330954.58</v>
      </c>
      <c r="L33" s="41">
        <f t="shared" si="0"/>
        <v>330954.58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42</v>
      </c>
      <c r="H34" s="40">
        <v>5</v>
      </c>
      <c r="I34" s="42">
        <f>SUM(I35)</f>
        <v>596800</v>
      </c>
      <c r="J34" s="42">
        <f t="shared" si="0"/>
        <v>332200</v>
      </c>
      <c r="K34" s="42">
        <f t="shared" si="0"/>
        <v>330954.58</v>
      </c>
      <c r="L34" s="42">
        <f t="shared" si="0"/>
        <v>330954.58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42</v>
      </c>
      <c r="H35" s="40">
        <v>6</v>
      </c>
      <c r="I35" s="56">
        <v>596800</v>
      </c>
      <c r="J35" s="57">
        <v>332200</v>
      </c>
      <c r="K35" s="57">
        <v>330954.58</v>
      </c>
      <c r="L35" s="57">
        <v>330954.58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43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43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44</v>
      </c>
      <c r="H38" s="40">
        <v>9</v>
      </c>
      <c r="I38" s="42">
        <f t="shared" ref="I38:L40" si="1">I39</f>
        <v>9100</v>
      </c>
      <c r="J38" s="41">
        <f t="shared" si="1"/>
        <v>5200</v>
      </c>
      <c r="K38" s="42">
        <f t="shared" si="1"/>
        <v>5200</v>
      </c>
      <c r="L38" s="41">
        <f t="shared" si="1"/>
        <v>5200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44</v>
      </c>
      <c r="H39" s="40">
        <v>10</v>
      </c>
      <c r="I39" s="42">
        <f t="shared" si="1"/>
        <v>9100</v>
      </c>
      <c r="J39" s="41">
        <f t="shared" si="1"/>
        <v>5200</v>
      </c>
      <c r="K39" s="41">
        <f t="shared" si="1"/>
        <v>5200</v>
      </c>
      <c r="L39" s="41">
        <f t="shared" si="1"/>
        <v>5200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44</v>
      </c>
      <c r="H40" s="40">
        <v>11</v>
      </c>
      <c r="I40" s="41">
        <f t="shared" si="1"/>
        <v>9100</v>
      </c>
      <c r="J40" s="41">
        <f t="shared" si="1"/>
        <v>5200</v>
      </c>
      <c r="K40" s="41">
        <f t="shared" si="1"/>
        <v>5200</v>
      </c>
      <c r="L40" s="41">
        <f t="shared" si="1"/>
        <v>5200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44</v>
      </c>
      <c r="H41" s="40">
        <v>12</v>
      </c>
      <c r="I41" s="58">
        <v>9100</v>
      </c>
      <c r="J41" s="57">
        <v>5200</v>
      </c>
      <c r="K41" s="57">
        <v>5200</v>
      </c>
      <c r="L41" s="57">
        <v>5200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45</v>
      </c>
      <c r="H42" s="40">
        <v>13</v>
      </c>
      <c r="I42" s="61">
        <f t="shared" ref="I42:L44" si="2">I43</f>
        <v>111600</v>
      </c>
      <c r="J42" s="62">
        <f t="shared" si="2"/>
        <v>62300</v>
      </c>
      <c r="K42" s="61">
        <f t="shared" si="2"/>
        <v>56115.37</v>
      </c>
      <c r="L42" s="61">
        <f t="shared" si="2"/>
        <v>56115.37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45</v>
      </c>
      <c r="H43" s="40">
        <v>14</v>
      </c>
      <c r="I43" s="41">
        <f t="shared" si="2"/>
        <v>111600</v>
      </c>
      <c r="J43" s="42">
        <f t="shared" si="2"/>
        <v>62300</v>
      </c>
      <c r="K43" s="41">
        <f t="shared" si="2"/>
        <v>56115.37</v>
      </c>
      <c r="L43" s="42">
        <f t="shared" si="2"/>
        <v>56115.37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45</v>
      </c>
      <c r="H44" s="40">
        <v>15</v>
      </c>
      <c r="I44" s="41">
        <f t="shared" si="2"/>
        <v>111600</v>
      </c>
      <c r="J44" s="42">
        <f t="shared" si="2"/>
        <v>62300</v>
      </c>
      <c r="K44" s="50">
        <f t="shared" si="2"/>
        <v>56115.37</v>
      </c>
      <c r="L44" s="50">
        <f t="shared" si="2"/>
        <v>56115.37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45</v>
      </c>
      <c r="H45" s="40">
        <v>16</v>
      </c>
      <c r="I45" s="68">
        <f>SUM(I46:I60)</f>
        <v>111600</v>
      </c>
      <c r="J45" s="68">
        <f>SUM(J46:J60)</f>
        <v>62300</v>
      </c>
      <c r="K45" s="69">
        <f>SUM(K46:K60)</f>
        <v>56115.37</v>
      </c>
      <c r="L45" s="69">
        <f>SUM(L46:L60)</f>
        <v>56115.37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46</v>
      </c>
      <c r="H46" s="40">
        <v>17</v>
      </c>
      <c r="I46" s="57">
        <v>20300</v>
      </c>
      <c r="J46" s="57">
        <v>10800</v>
      </c>
      <c r="K46" s="57">
        <v>10800</v>
      </c>
      <c r="L46" s="57">
        <v>10800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47</v>
      </c>
      <c r="H47" s="40">
        <v>18</v>
      </c>
      <c r="I47" s="57">
        <v>800</v>
      </c>
      <c r="J47" s="57">
        <v>400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48</v>
      </c>
      <c r="H48" s="40">
        <v>19</v>
      </c>
      <c r="I48" s="57">
        <v>2000</v>
      </c>
      <c r="J48" s="57">
        <v>1000</v>
      </c>
      <c r="K48" s="57">
        <v>960.99</v>
      </c>
      <c r="L48" s="57">
        <v>960.99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49</v>
      </c>
      <c r="H49" s="40">
        <v>20</v>
      </c>
      <c r="I49" s="57">
        <v>2100</v>
      </c>
      <c r="J49" s="57">
        <v>900</v>
      </c>
      <c r="K49" s="57">
        <v>305</v>
      </c>
      <c r="L49" s="57">
        <v>305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50</v>
      </c>
      <c r="H50" s="40">
        <v>21</v>
      </c>
      <c r="I50" s="57">
        <v>700</v>
      </c>
      <c r="J50" s="57">
        <v>400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51</v>
      </c>
      <c r="H51" s="40">
        <v>22</v>
      </c>
      <c r="I51" s="58">
        <v>900</v>
      </c>
      <c r="J51" s="57">
        <v>400</v>
      </c>
      <c r="K51" s="57">
        <v>192.34</v>
      </c>
      <c r="L51" s="57">
        <v>192.34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52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customHeight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53</v>
      </c>
      <c r="H53" s="40">
        <v>24</v>
      </c>
      <c r="I53" s="58">
        <v>34300</v>
      </c>
      <c r="J53" s="58">
        <v>17200</v>
      </c>
      <c r="K53" s="58">
        <v>17166.18</v>
      </c>
      <c r="L53" s="58">
        <v>17166.18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54</v>
      </c>
      <c r="H54" s="40">
        <v>25</v>
      </c>
      <c r="I54" s="58">
        <v>900</v>
      </c>
      <c r="J54" s="57">
        <v>600</v>
      </c>
      <c r="K54" s="57">
        <v>224.31</v>
      </c>
      <c r="L54" s="57">
        <v>224.31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55</v>
      </c>
      <c r="H55" s="40">
        <v>26</v>
      </c>
      <c r="I55" s="58">
        <v>1800</v>
      </c>
      <c r="J55" s="57">
        <v>1000</v>
      </c>
      <c r="K55" s="57">
        <v>211.1</v>
      </c>
      <c r="L55" s="57">
        <v>211.1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56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57</v>
      </c>
      <c r="H57" s="40">
        <v>28</v>
      </c>
      <c r="I57" s="58">
        <v>37200</v>
      </c>
      <c r="J57" s="57">
        <v>24200</v>
      </c>
      <c r="K57" s="57">
        <v>22267.73</v>
      </c>
      <c r="L57" s="57">
        <v>22267.73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58</v>
      </c>
      <c r="H58" s="40">
        <v>29</v>
      </c>
      <c r="I58" s="58">
        <v>2300</v>
      </c>
      <c r="J58" s="57">
        <v>1100</v>
      </c>
      <c r="K58" s="57">
        <v>1100</v>
      </c>
      <c r="L58" s="57">
        <v>1100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59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60</v>
      </c>
      <c r="H60" s="40">
        <v>31</v>
      </c>
      <c r="I60" s="58">
        <v>8300</v>
      </c>
      <c r="J60" s="57">
        <v>4300</v>
      </c>
      <c r="K60" s="57">
        <v>2887.72</v>
      </c>
      <c r="L60" s="57">
        <v>2887.72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61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62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63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63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64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65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66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67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67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64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65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66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68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69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70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71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72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73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73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73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73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74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75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75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75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76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77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78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79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80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80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80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81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82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83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83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83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84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85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86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87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87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87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88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89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89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89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90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91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92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92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92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93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94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95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95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95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95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96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96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96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96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97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97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97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97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98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99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98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100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101</v>
      </c>
      <c r="H131" s="40">
        <v>102</v>
      </c>
      <c r="I131" s="42">
        <f>SUM(I132+I137+I145)</f>
        <v>9500</v>
      </c>
      <c r="J131" s="81">
        <f>SUM(J132+J137+J145)</f>
        <v>5000</v>
      </c>
      <c r="K131" s="42">
        <f>SUM(K132+K137+K145)</f>
        <v>5000</v>
      </c>
      <c r="L131" s="41">
        <f>SUM(L132+L137+L145)</f>
        <v>5000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102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102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102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103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104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105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106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106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107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108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109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109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109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110</v>
      </c>
      <c r="H145" s="40">
        <v>116</v>
      </c>
      <c r="I145" s="42">
        <f t="shared" ref="I145:L146" si="14">I146</f>
        <v>9500</v>
      </c>
      <c r="J145" s="81">
        <f t="shared" si="14"/>
        <v>5000</v>
      </c>
      <c r="K145" s="42">
        <f t="shared" si="14"/>
        <v>5000</v>
      </c>
      <c r="L145" s="41">
        <f t="shared" si="14"/>
        <v>5000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110</v>
      </c>
      <c r="H146" s="40">
        <v>117</v>
      </c>
      <c r="I146" s="69">
        <f t="shared" si="14"/>
        <v>9500</v>
      </c>
      <c r="J146" s="94">
        <f t="shared" si="14"/>
        <v>5000</v>
      </c>
      <c r="K146" s="69">
        <f t="shared" si="14"/>
        <v>5000</v>
      </c>
      <c r="L146" s="68">
        <f t="shared" si="14"/>
        <v>5000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110</v>
      </c>
      <c r="H147" s="40">
        <v>118</v>
      </c>
      <c r="I147" s="42">
        <f>SUM(I148:I149)</f>
        <v>9500</v>
      </c>
      <c r="J147" s="81">
        <f>SUM(J148:J149)</f>
        <v>5000</v>
      </c>
      <c r="K147" s="42">
        <f>SUM(K148:K149)</f>
        <v>5000</v>
      </c>
      <c r="L147" s="41">
        <f>SUM(L148:L149)</f>
        <v>5000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111</v>
      </c>
      <c r="H148" s="40">
        <v>119</v>
      </c>
      <c r="I148" s="95">
        <v>9500</v>
      </c>
      <c r="J148" s="95">
        <v>5000</v>
      </c>
      <c r="K148" s="95">
        <v>5000</v>
      </c>
      <c r="L148" s="95">
        <v>5000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112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113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113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114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114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115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116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117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118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118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118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119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120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121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121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121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122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123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124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125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126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127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128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129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130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131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132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133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134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135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136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137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137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138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138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139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140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141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142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142</v>
      </c>
      <c r="H188" s="40">
        <v>159</v>
      </c>
      <c r="I188" s="41">
        <f t="shared" ref="I188:P188" si="1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143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144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145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146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147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147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148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149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150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151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151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151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152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152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152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153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154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155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156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157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158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158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158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159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159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160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161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162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163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164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159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165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165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166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166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167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167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167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168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169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170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171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172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173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174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174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175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176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177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178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179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180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181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181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182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183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184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184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185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186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187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187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188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189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190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190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190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191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191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191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192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192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193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194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195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196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174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174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197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176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177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178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179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198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199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199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200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201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202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202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203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204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205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205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206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207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208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208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208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191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191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191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192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192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193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194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209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210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196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174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174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197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176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177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178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211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198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212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212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213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214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215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215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216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217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218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218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219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220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221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221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222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191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191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191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223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223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224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225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226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173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173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174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197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176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177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178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179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198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212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212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213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214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215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215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216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217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218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218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219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227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221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221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221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191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191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191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223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223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224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225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228</v>
      </c>
      <c r="H360" s="40">
        <v>330</v>
      </c>
      <c r="I360" s="90">
        <f>SUM(I30+I176)</f>
        <v>727000</v>
      </c>
      <c r="J360" s="90">
        <f>SUM(J30+J176)</f>
        <v>404700</v>
      </c>
      <c r="K360" s="90">
        <f>SUM(K30+K176)</f>
        <v>397269.95</v>
      </c>
      <c r="L360" s="90">
        <f>SUM(L30+L176)</f>
        <v>397269.95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229</v>
      </c>
      <c r="H362" s="140"/>
      <c r="I362" s="121"/>
      <c r="J362" s="119"/>
      <c r="K362" s="120" t="s">
        <v>230</v>
      </c>
      <c r="L362" s="121"/>
    </row>
    <row r="363" spans="1:12" ht="18.75" customHeight="1">
      <c r="A363" s="122"/>
      <c r="B363" s="122"/>
      <c r="C363" s="122"/>
      <c r="D363" s="123" t="s">
        <v>231</v>
      </c>
      <c r="E363"/>
      <c r="F363"/>
      <c r="G363" s="140"/>
      <c r="H363" s="140"/>
      <c r="I363" s="194" t="s">
        <v>232</v>
      </c>
      <c r="K363" s="440" t="s">
        <v>233</v>
      </c>
      <c r="L363" s="440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234</v>
      </c>
      <c r="I365" s="124"/>
      <c r="K365" s="120" t="s">
        <v>235</v>
      </c>
      <c r="L365" s="125"/>
    </row>
    <row r="366" spans="1:12" ht="26.25" customHeight="1">
      <c r="D366" s="441" t="s">
        <v>236</v>
      </c>
      <c r="E366" s="442"/>
      <c r="F366" s="442"/>
      <c r="G366" s="442"/>
      <c r="H366" s="126"/>
      <c r="I366" s="127" t="s">
        <v>232</v>
      </c>
      <c r="K366" s="440" t="s">
        <v>233</v>
      </c>
      <c r="L366" s="440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1.3779527559055118" right="0.70866141732283472" top="0.74803149606299213" bottom="0.74803149606299213" header="0.31496062992125984" footer="0.31496062992125984"/>
  <pageSetup paperSize="9" scale="77" fitToWidth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FB9E-98F0-483A-9E17-222330462F32}">
  <sheetPr>
    <pageSetUpPr fitToPage="1"/>
  </sheetPr>
  <dimension ref="A1:AJ366"/>
  <sheetViews>
    <sheetView workbookViewId="0">
      <selection sqref="A1:XFD1048576"/>
    </sheetView>
  </sheetViews>
  <sheetFormatPr defaultRowHeight="15"/>
  <cols>
    <col min="1" max="4" width="2" style="1" customWidth="1"/>
    <col min="5" max="5" width="2.140625" style="1" customWidth="1"/>
    <col min="6" max="6" width="3.5703125" style="19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192" t="s">
        <v>0</v>
      </c>
      <c r="K1" s="192"/>
      <c r="L1" s="192"/>
      <c r="M1" s="132"/>
      <c r="N1" s="192"/>
      <c r="O1" s="192"/>
      <c r="P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92" t="s">
        <v>1</v>
      </c>
      <c r="K2" s="192"/>
      <c r="L2" s="192"/>
      <c r="M2" s="132"/>
      <c r="N2" s="192"/>
      <c r="O2" s="192"/>
      <c r="P2" s="19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92" t="s">
        <v>2</v>
      </c>
      <c r="K3" s="192"/>
      <c r="L3" s="192"/>
      <c r="M3" s="132"/>
      <c r="N3" s="192"/>
      <c r="O3" s="192"/>
      <c r="P3" s="19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92" t="s">
        <v>4</v>
      </c>
      <c r="K4" s="192"/>
      <c r="L4" s="192"/>
      <c r="M4" s="132"/>
      <c r="N4" s="133"/>
      <c r="O4" s="133"/>
      <c r="P4" s="19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92" t="s">
        <v>5</v>
      </c>
      <c r="K5" s="192"/>
      <c r="L5" s="192"/>
      <c r="M5" s="132"/>
      <c r="N5" s="192"/>
      <c r="O5" s="192"/>
      <c r="P5" s="192"/>
      <c r="Q5" s="19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92"/>
      <c r="I6" s="192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23" t="s">
        <v>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8"/>
      <c r="B8" s="189"/>
      <c r="C8" s="189"/>
      <c r="D8" s="189"/>
      <c r="E8" s="189"/>
      <c r="F8" s="189"/>
      <c r="G8" s="425" t="s">
        <v>8</v>
      </c>
      <c r="H8" s="425"/>
      <c r="I8" s="425"/>
      <c r="J8" s="425"/>
      <c r="K8" s="425"/>
      <c r="L8" s="189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26" t="s">
        <v>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7" t="s">
        <v>10</v>
      </c>
      <c r="H10" s="427"/>
      <c r="I10" s="427"/>
      <c r="J10" s="427"/>
      <c r="K10" s="42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8" t="s">
        <v>11</v>
      </c>
      <c r="H11" s="428"/>
      <c r="I11" s="428"/>
      <c r="J11" s="428"/>
      <c r="K11" s="4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26" t="s">
        <v>12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7" t="s">
        <v>237</v>
      </c>
      <c r="H15" s="427"/>
      <c r="I15" s="427"/>
      <c r="J15" s="427"/>
      <c r="K15" s="427"/>
    </row>
    <row r="16" spans="1:36" ht="11.25" customHeight="1">
      <c r="G16" s="429" t="s">
        <v>13</v>
      </c>
      <c r="H16" s="429"/>
      <c r="I16" s="429"/>
      <c r="J16" s="429"/>
      <c r="K16" s="429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5" t="s">
        <v>15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192"/>
      <c r="F21" s="191"/>
      <c r="I21" s="18"/>
      <c r="J21" s="18"/>
      <c r="K21" s="19" t="s">
        <v>18</v>
      </c>
      <c r="L21" s="16"/>
      <c r="M21" s="134"/>
    </row>
    <row r="22" spans="1:17" ht="14.25" customHeight="1">
      <c r="A22" s="436" t="s">
        <v>19</v>
      </c>
      <c r="B22" s="436"/>
      <c r="C22" s="436"/>
      <c r="D22" s="436"/>
      <c r="E22" s="436"/>
      <c r="F22" s="436"/>
      <c r="G22" s="436"/>
      <c r="H22" s="436"/>
      <c r="I22" s="436"/>
      <c r="K22" s="19" t="s">
        <v>20</v>
      </c>
      <c r="L22" s="20" t="s">
        <v>21</v>
      </c>
      <c r="M22" s="134"/>
    </row>
    <row r="23" spans="1:17" ht="43.5" customHeight="1">
      <c r="A23" s="436" t="s">
        <v>324</v>
      </c>
      <c r="B23" s="436"/>
      <c r="C23" s="436"/>
      <c r="D23" s="436"/>
      <c r="E23" s="436"/>
      <c r="F23" s="436"/>
      <c r="G23" s="436"/>
      <c r="H23" s="436"/>
      <c r="I23" s="436"/>
      <c r="J23" s="193" t="s">
        <v>22</v>
      </c>
      <c r="K23" s="21" t="s">
        <v>23</v>
      </c>
      <c r="L23" s="16"/>
      <c r="M23" s="134"/>
    </row>
    <row r="24" spans="1:17" ht="12.75" customHeight="1">
      <c r="F24" s="1"/>
      <c r="G24" s="22" t="s">
        <v>24</v>
      </c>
      <c r="H24" s="23" t="s">
        <v>322</v>
      </c>
      <c r="I24" s="24"/>
      <c r="J24" s="25"/>
      <c r="K24" s="16"/>
      <c r="L24" s="16"/>
      <c r="M24" s="134"/>
    </row>
    <row r="25" spans="1:17" ht="13.5" customHeight="1">
      <c r="F25" s="1"/>
      <c r="G25" s="439" t="s">
        <v>25</v>
      </c>
      <c r="H25" s="439"/>
      <c r="I25" s="142" t="s">
        <v>26</v>
      </c>
      <c r="J25" s="143" t="s">
        <v>27</v>
      </c>
      <c r="K25" s="144" t="s">
        <v>27</v>
      </c>
      <c r="L25" s="144" t="s">
        <v>27</v>
      </c>
      <c r="M25" s="134"/>
    </row>
    <row r="26" spans="1:17">
      <c r="A26" s="430" t="s">
        <v>323</v>
      </c>
      <c r="B26" s="430"/>
      <c r="C26" s="430"/>
      <c r="D26" s="430"/>
      <c r="E26" s="430"/>
      <c r="F26" s="430"/>
      <c r="G26" s="430"/>
      <c r="H26" s="430"/>
      <c r="I26" s="430"/>
      <c r="J26" s="26"/>
      <c r="K26" s="27"/>
      <c r="L26" s="28" t="s">
        <v>28</v>
      </c>
      <c r="M26" s="135"/>
    </row>
    <row r="27" spans="1:17" ht="24" customHeight="1">
      <c r="A27" s="443" t="s">
        <v>29</v>
      </c>
      <c r="B27" s="444"/>
      <c r="C27" s="444"/>
      <c r="D27" s="444"/>
      <c r="E27" s="444"/>
      <c r="F27" s="444"/>
      <c r="G27" s="447" t="s">
        <v>30</v>
      </c>
      <c r="H27" s="449" t="s">
        <v>31</v>
      </c>
      <c r="I27" s="451" t="s">
        <v>32</v>
      </c>
      <c r="J27" s="452"/>
      <c r="K27" s="453" t="s">
        <v>33</v>
      </c>
      <c r="L27" s="437" t="s">
        <v>34</v>
      </c>
      <c r="M27" s="135"/>
    </row>
    <row r="28" spans="1:17" ht="46.5" customHeight="1">
      <c r="A28" s="445"/>
      <c r="B28" s="446"/>
      <c r="C28" s="446"/>
      <c r="D28" s="446"/>
      <c r="E28" s="446"/>
      <c r="F28" s="446"/>
      <c r="G28" s="448"/>
      <c r="H28" s="450"/>
      <c r="I28" s="29" t="s">
        <v>35</v>
      </c>
      <c r="J28" s="30" t="s">
        <v>36</v>
      </c>
      <c r="K28" s="454"/>
      <c r="L28" s="438"/>
    </row>
    <row r="29" spans="1:17" ht="11.25" customHeight="1">
      <c r="A29" s="431" t="s">
        <v>23</v>
      </c>
      <c r="B29" s="432"/>
      <c r="C29" s="432"/>
      <c r="D29" s="432"/>
      <c r="E29" s="432"/>
      <c r="F29" s="433"/>
      <c r="G29" s="31">
        <v>2</v>
      </c>
      <c r="H29" s="32">
        <v>3</v>
      </c>
      <c r="I29" s="33" t="s">
        <v>37</v>
      </c>
      <c r="J29" s="34" t="s">
        <v>38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39</v>
      </c>
      <c r="H30" s="40">
        <v>1</v>
      </c>
      <c r="I30" s="41">
        <f>SUM(I31+I42+I61+I82+I89+I109+I131+I150+I160)</f>
        <v>6800</v>
      </c>
      <c r="J30" s="41">
        <f>SUM(J31+J42+J61+J82+J89+J109+J131+J150+J160)</f>
        <v>3400</v>
      </c>
      <c r="K30" s="42">
        <f>SUM(K31+K42+K61+K82+K89+K109+K131+K150+K160)</f>
        <v>3400</v>
      </c>
      <c r="L30" s="41">
        <f>SUM(L31+L42+L61+L82+L89+L109+L131+L150+L160)</f>
        <v>3400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40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41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41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42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42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43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43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44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44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44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44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45</v>
      </c>
      <c r="H42" s="40">
        <v>13</v>
      </c>
      <c r="I42" s="61">
        <f t="shared" ref="I42:L44" si="2">I43</f>
        <v>6800</v>
      </c>
      <c r="J42" s="62">
        <f t="shared" si="2"/>
        <v>3400</v>
      </c>
      <c r="K42" s="61">
        <f t="shared" si="2"/>
        <v>3400</v>
      </c>
      <c r="L42" s="61">
        <f t="shared" si="2"/>
        <v>3400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45</v>
      </c>
      <c r="H43" s="40">
        <v>14</v>
      </c>
      <c r="I43" s="41">
        <f t="shared" si="2"/>
        <v>6800</v>
      </c>
      <c r="J43" s="42">
        <f t="shared" si="2"/>
        <v>3400</v>
      </c>
      <c r="K43" s="41">
        <f t="shared" si="2"/>
        <v>3400</v>
      </c>
      <c r="L43" s="42">
        <f t="shared" si="2"/>
        <v>3400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45</v>
      </c>
      <c r="H44" s="40">
        <v>15</v>
      </c>
      <c r="I44" s="41">
        <f t="shared" si="2"/>
        <v>6800</v>
      </c>
      <c r="J44" s="42">
        <f t="shared" si="2"/>
        <v>3400</v>
      </c>
      <c r="K44" s="50">
        <f t="shared" si="2"/>
        <v>3400</v>
      </c>
      <c r="L44" s="50">
        <f t="shared" si="2"/>
        <v>3400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45</v>
      </c>
      <c r="H45" s="40">
        <v>16</v>
      </c>
      <c r="I45" s="68">
        <f>SUM(I46:I60)</f>
        <v>6800</v>
      </c>
      <c r="J45" s="68">
        <f>SUM(J46:J60)</f>
        <v>3400</v>
      </c>
      <c r="K45" s="69">
        <f>SUM(K46:K60)</f>
        <v>3400</v>
      </c>
      <c r="L45" s="69">
        <f>SUM(L46:L60)</f>
        <v>3400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46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47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48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49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50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51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52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53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54</v>
      </c>
      <c r="H54" s="40">
        <v>25</v>
      </c>
      <c r="I54" s="58">
        <v>2000</v>
      </c>
      <c r="J54" s="57">
        <v>1000</v>
      </c>
      <c r="K54" s="57">
        <v>1000</v>
      </c>
      <c r="L54" s="57">
        <v>1000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55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56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57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58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59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60</v>
      </c>
      <c r="H60" s="40">
        <v>31</v>
      </c>
      <c r="I60" s="58">
        <v>4800</v>
      </c>
      <c r="J60" s="57">
        <v>2400</v>
      </c>
      <c r="K60" s="57">
        <v>2400</v>
      </c>
      <c r="L60" s="57">
        <v>2400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61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62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63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63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64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65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66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67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67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64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65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66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68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69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70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71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72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73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73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73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73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74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75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75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75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76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77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78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79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80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80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80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81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82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83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83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83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84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85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86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87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87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87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88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89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89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89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90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91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92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92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92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93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94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95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95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95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95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96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96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96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96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97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97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97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97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98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99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98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100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101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102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102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102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103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104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105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106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106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107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108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109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109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109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110</v>
      </c>
      <c r="H145" s="40">
        <v>116</v>
      </c>
      <c r="I145" s="42">
        <f t="shared" ref="I145:L146" si="14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110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110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111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112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113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113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114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114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115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116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117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118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118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118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119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120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121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121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121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122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123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124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125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126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127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128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129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130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131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132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133</v>
      </c>
      <c r="H176" s="40">
        <v>147</v>
      </c>
      <c r="I176" s="41">
        <f>SUM(I177+I230+I295)</f>
        <v>10000</v>
      </c>
      <c r="J176" s="81">
        <f>SUM(J177+J230+J295)</f>
        <v>10000</v>
      </c>
      <c r="K176" s="42">
        <f>SUM(K177+K230+K295)</f>
        <v>10000</v>
      </c>
      <c r="L176" s="41">
        <f>SUM(L177+L230+L295)</f>
        <v>10000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134</v>
      </c>
      <c r="H177" s="40">
        <v>148</v>
      </c>
      <c r="I177" s="41">
        <f>SUM(I178+I201+I208+I220+I224)</f>
        <v>10000</v>
      </c>
      <c r="J177" s="61">
        <f>SUM(J178+J201+J208+J220+J224)</f>
        <v>10000</v>
      </c>
      <c r="K177" s="61">
        <f>SUM(K178+K201+K208+K220+K224)</f>
        <v>10000</v>
      </c>
      <c r="L177" s="61">
        <f>SUM(L178+L201+L208+L220+L224)</f>
        <v>10000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135</v>
      </c>
      <c r="H178" s="40">
        <v>149</v>
      </c>
      <c r="I178" s="61">
        <f>SUM(I179+I182+I187+I193+I198)</f>
        <v>10000</v>
      </c>
      <c r="J178" s="81">
        <f>SUM(J179+J182+J187+J193+J198)</f>
        <v>10000</v>
      </c>
      <c r="K178" s="42">
        <f>SUM(K179+K182+K187+K193+K198)</f>
        <v>10000</v>
      </c>
      <c r="L178" s="41">
        <f>SUM(L179+L182+L187+L193+L198)</f>
        <v>10000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136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137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137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138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138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139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140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141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142</v>
      </c>
      <c r="H187" s="40">
        <v>158</v>
      </c>
      <c r="I187" s="41">
        <f>I188</f>
        <v>10000</v>
      </c>
      <c r="J187" s="81">
        <f>J188</f>
        <v>10000</v>
      </c>
      <c r="K187" s="42">
        <f>K188</f>
        <v>10000</v>
      </c>
      <c r="L187" s="41">
        <f>L188</f>
        <v>10000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142</v>
      </c>
      <c r="H188" s="40">
        <v>159</v>
      </c>
      <c r="I188" s="41">
        <f t="shared" ref="I188:P188" si="18">SUM(I189:I192)</f>
        <v>10000</v>
      </c>
      <c r="J188" s="41">
        <f t="shared" si="18"/>
        <v>10000</v>
      </c>
      <c r="K188" s="41">
        <f t="shared" si="18"/>
        <v>10000</v>
      </c>
      <c r="L188" s="41">
        <f t="shared" si="18"/>
        <v>10000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143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144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145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146</v>
      </c>
      <c r="H192" s="40">
        <v>163</v>
      </c>
      <c r="I192" s="146">
        <v>10000</v>
      </c>
      <c r="J192" s="147">
        <v>10000</v>
      </c>
      <c r="K192" s="58">
        <v>10000</v>
      </c>
      <c r="L192" s="58">
        <v>10000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147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147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148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149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150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151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151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151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152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152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152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153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154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155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156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157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158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158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158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159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159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160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161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162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163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164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159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165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165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166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166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167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167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167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168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169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170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171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172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173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174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174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175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176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177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178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179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180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181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181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182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183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184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184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185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186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187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187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188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189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190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190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190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191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191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191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192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192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193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194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195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196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174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174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197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176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177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178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179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198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199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199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200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201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202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202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203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204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205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205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206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207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208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208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208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191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191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191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192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192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193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194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209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210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196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174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174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197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176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177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178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211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198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212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212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213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214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215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215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216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217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218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218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219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220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221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221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222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191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191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191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223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223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224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225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226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173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173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174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197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176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177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178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179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198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212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212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213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214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215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215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216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217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218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218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219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227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221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221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221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191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191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191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223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223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224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225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228</v>
      </c>
      <c r="H360" s="40">
        <v>330</v>
      </c>
      <c r="I360" s="90">
        <f>SUM(I30+I176)</f>
        <v>16800</v>
      </c>
      <c r="J360" s="90">
        <f>SUM(J30+J176)</f>
        <v>13400</v>
      </c>
      <c r="K360" s="90">
        <f>SUM(K30+K176)</f>
        <v>13400</v>
      </c>
      <c r="L360" s="90">
        <f>SUM(L30+L176)</f>
        <v>13400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229</v>
      </c>
      <c r="H362" s="140"/>
      <c r="I362" s="121"/>
      <c r="J362" s="119"/>
      <c r="K362" s="120" t="s">
        <v>230</v>
      </c>
      <c r="L362" s="121"/>
    </row>
    <row r="363" spans="1:12" ht="18.75" customHeight="1">
      <c r="A363" s="122"/>
      <c r="B363" s="122"/>
      <c r="C363" s="122"/>
      <c r="D363" s="123" t="s">
        <v>231</v>
      </c>
      <c r="E363"/>
      <c r="F363"/>
      <c r="G363" s="140"/>
      <c r="H363" s="140"/>
      <c r="I363" s="194" t="s">
        <v>232</v>
      </c>
      <c r="K363" s="440" t="s">
        <v>233</v>
      </c>
      <c r="L363" s="440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234</v>
      </c>
      <c r="I365" s="124"/>
      <c r="K365" s="120" t="s">
        <v>235</v>
      </c>
      <c r="L365" s="125"/>
    </row>
    <row r="366" spans="1:12" ht="26.25" customHeight="1">
      <c r="D366" s="441" t="s">
        <v>236</v>
      </c>
      <c r="E366" s="442"/>
      <c r="F366" s="442"/>
      <c r="G366" s="442"/>
      <c r="H366" s="126"/>
      <c r="I366" s="127" t="s">
        <v>232</v>
      </c>
      <c r="K366" s="440" t="s">
        <v>233</v>
      </c>
      <c r="L366" s="440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3.937007874015748E-2" bottom="3.937007874015748E-2" header="3.937007874015748E-2" footer="3.937007874015748E-2"/>
  <pageSetup paperSize="9" scale="9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76C7-578B-4E48-B78B-5F7C0AD8DC72}">
  <sheetPr>
    <pageSetUpPr fitToPage="1"/>
  </sheetPr>
  <dimension ref="A1:AJ366"/>
  <sheetViews>
    <sheetView topLeftCell="A13" workbookViewId="0">
      <selection activeCell="S60" sqref="S60"/>
    </sheetView>
  </sheetViews>
  <sheetFormatPr defaultRowHeight="15"/>
  <cols>
    <col min="1" max="4" width="2" style="1" customWidth="1"/>
    <col min="5" max="5" width="2.140625" style="1" customWidth="1"/>
    <col min="6" max="6" width="3.5703125" style="19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192" t="s">
        <v>0</v>
      </c>
      <c r="K1" s="192"/>
      <c r="L1" s="192"/>
      <c r="M1" s="132"/>
      <c r="N1" s="192"/>
      <c r="O1" s="192"/>
      <c r="P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92" t="s">
        <v>1</v>
      </c>
      <c r="K2" s="192"/>
      <c r="L2" s="192"/>
      <c r="M2" s="132"/>
      <c r="N2" s="192"/>
      <c r="O2" s="192"/>
      <c r="P2" s="19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92" t="s">
        <v>2</v>
      </c>
      <c r="K3" s="192"/>
      <c r="L3" s="192"/>
      <c r="M3" s="132"/>
      <c r="N3" s="192"/>
      <c r="O3" s="192"/>
      <c r="P3" s="19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92" t="s">
        <v>4</v>
      </c>
      <c r="K4" s="192"/>
      <c r="L4" s="192"/>
      <c r="M4" s="132"/>
      <c r="N4" s="133"/>
      <c r="O4" s="133"/>
      <c r="P4" s="19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92" t="s">
        <v>5</v>
      </c>
      <c r="K5" s="192"/>
      <c r="L5" s="192"/>
      <c r="M5" s="132"/>
      <c r="N5" s="192"/>
      <c r="O5" s="192"/>
      <c r="P5" s="192"/>
      <c r="Q5" s="19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92"/>
      <c r="I6" s="192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23" t="s">
        <v>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8"/>
      <c r="B8" s="189"/>
      <c r="C8" s="189"/>
      <c r="D8" s="189"/>
      <c r="E8" s="189"/>
      <c r="F8" s="189"/>
      <c r="G8" s="425" t="s">
        <v>8</v>
      </c>
      <c r="H8" s="425"/>
      <c r="I8" s="425"/>
      <c r="J8" s="425"/>
      <c r="K8" s="425"/>
      <c r="L8" s="189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26" t="s">
        <v>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7" t="s">
        <v>10</v>
      </c>
      <c r="H10" s="427"/>
      <c r="I10" s="427"/>
      <c r="J10" s="427"/>
      <c r="K10" s="42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8" t="s">
        <v>11</v>
      </c>
      <c r="H11" s="428"/>
      <c r="I11" s="428"/>
      <c r="J11" s="428"/>
      <c r="K11" s="4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26" t="s">
        <v>12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7" t="s">
        <v>237</v>
      </c>
      <c r="H15" s="427"/>
      <c r="I15" s="427"/>
      <c r="J15" s="427"/>
      <c r="K15" s="427"/>
    </row>
    <row r="16" spans="1:36" ht="11.25" customHeight="1">
      <c r="G16" s="429" t="s">
        <v>13</v>
      </c>
      <c r="H16" s="429"/>
      <c r="I16" s="429"/>
      <c r="J16" s="429"/>
      <c r="K16" s="429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5" t="s">
        <v>15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192"/>
      <c r="F21" s="191"/>
      <c r="I21" s="18"/>
      <c r="J21" s="18"/>
      <c r="K21" s="19" t="s">
        <v>18</v>
      </c>
      <c r="L21" s="16"/>
      <c r="M21" s="134"/>
    </row>
    <row r="22" spans="1:17" ht="14.25" customHeight="1">
      <c r="A22" s="436" t="s">
        <v>19</v>
      </c>
      <c r="B22" s="436"/>
      <c r="C22" s="436"/>
      <c r="D22" s="436"/>
      <c r="E22" s="436"/>
      <c r="F22" s="436"/>
      <c r="G22" s="436"/>
      <c r="H22" s="436"/>
      <c r="I22" s="436"/>
      <c r="K22" s="19" t="s">
        <v>20</v>
      </c>
      <c r="L22" s="20" t="s">
        <v>21</v>
      </c>
      <c r="M22" s="134"/>
    </row>
    <row r="23" spans="1:17" ht="43.5" customHeight="1">
      <c r="A23" s="436" t="s">
        <v>321</v>
      </c>
      <c r="B23" s="436"/>
      <c r="C23" s="436"/>
      <c r="D23" s="436"/>
      <c r="E23" s="436"/>
      <c r="F23" s="436"/>
      <c r="G23" s="436"/>
      <c r="H23" s="436"/>
      <c r="I23" s="436"/>
      <c r="J23" s="193" t="s">
        <v>22</v>
      </c>
      <c r="K23" s="21" t="s">
        <v>23</v>
      </c>
      <c r="L23" s="16"/>
      <c r="M23" s="134"/>
    </row>
    <row r="24" spans="1:17" ht="12.75" customHeight="1">
      <c r="F24" s="1"/>
      <c r="G24" s="22" t="s">
        <v>24</v>
      </c>
      <c r="H24" s="23" t="s">
        <v>328</v>
      </c>
      <c r="I24" s="24"/>
      <c r="J24" s="25"/>
      <c r="K24" s="16"/>
      <c r="L24" s="16"/>
      <c r="M24" s="134"/>
    </row>
    <row r="25" spans="1:17" ht="13.5" customHeight="1">
      <c r="F25" s="1"/>
      <c r="G25" s="439" t="s">
        <v>25</v>
      </c>
      <c r="H25" s="439"/>
      <c r="I25" s="142" t="s">
        <v>26</v>
      </c>
      <c r="J25" s="143" t="s">
        <v>27</v>
      </c>
      <c r="K25" s="144" t="s">
        <v>27</v>
      </c>
      <c r="L25" s="144" t="s">
        <v>27</v>
      </c>
      <c r="M25" s="134"/>
    </row>
    <row r="26" spans="1:17">
      <c r="A26" s="430" t="s">
        <v>329</v>
      </c>
      <c r="B26" s="430"/>
      <c r="C26" s="430"/>
      <c r="D26" s="430"/>
      <c r="E26" s="430"/>
      <c r="F26" s="430"/>
      <c r="G26" s="430"/>
      <c r="H26" s="430"/>
      <c r="I26" s="430"/>
      <c r="J26" s="26"/>
      <c r="K26" s="27"/>
      <c r="L26" s="28" t="s">
        <v>28</v>
      </c>
      <c r="M26" s="135"/>
    </row>
    <row r="27" spans="1:17" ht="24" customHeight="1">
      <c r="A27" s="443" t="s">
        <v>29</v>
      </c>
      <c r="B27" s="444"/>
      <c r="C27" s="444"/>
      <c r="D27" s="444"/>
      <c r="E27" s="444"/>
      <c r="F27" s="444"/>
      <c r="G27" s="447" t="s">
        <v>30</v>
      </c>
      <c r="H27" s="449" t="s">
        <v>31</v>
      </c>
      <c r="I27" s="451" t="s">
        <v>32</v>
      </c>
      <c r="J27" s="452"/>
      <c r="K27" s="453" t="s">
        <v>33</v>
      </c>
      <c r="L27" s="437" t="s">
        <v>34</v>
      </c>
      <c r="M27" s="135"/>
    </row>
    <row r="28" spans="1:17" ht="46.5" customHeight="1">
      <c r="A28" s="445"/>
      <c r="B28" s="446"/>
      <c r="C28" s="446"/>
      <c r="D28" s="446"/>
      <c r="E28" s="446"/>
      <c r="F28" s="446"/>
      <c r="G28" s="448"/>
      <c r="H28" s="450"/>
      <c r="I28" s="29" t="s">
        <v>35</v>
      </c>
      <c r="J28" s="30" t="s">
        <v>36</v>
      </c>
      <c r="K28" s="454"/>
      <c r="L28" s="438"/>
    </row>
    <row r="29" spans="1:17" ht="11.25" customHeight="1">
      <c r="A29" s="431" t="s">
        <v>23</v>
      </c>
      <c r="B29" s="432"/>
      <c r="C29" s="432"/>
      <c r="D29" s="432"/>
      <c r="E29" s="432"/>
      <c r="F29" s="433"/>
      <c r="G29" s="31">
        <v>2</v>
      </c>
      <c r="H29" s="32">
        <v>3</v>
      </c>
      <c r="I29" s="33" t="s">
        <v>37</v>
      </c>
      <c r="J29" s="34" t="s">
        <v>38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39</v>
      </c>
      <c r="H30" s="40">
        <v>1</v>
      </c>
      <c r="I30" s="41">
        <f>SUM(I31+I42+I61+I82+I89+I109+I131+I150+I160)</f>
        <v>371200</v>
      </c>
      <c r="J30" s="41">
        <f>SUM(J31+J42+J61+J82+J89+J109+J131+J150+J160)</f>
        <v>217200</v>
      </c>
      <c r="K30" s="42">
        <f>SUM(K31+K42+K61+K82+K89+K109+K131+K150+K160)</f>
        <v>213951.25</v>
      </c>
      <c r="L30" s="41">
        <f>SUM(L31+L42+L61+L82+L89+L109+L131+L150+L160)</f>
        <v>213951.25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40</v>
      </c>
      <c r="H31" s="40">
        <v>2</v>
      </c>
      <c r="I31" s="41">
        <f>SUM(I32+I38)</f>
        <v>360700</v>
      </c>
      <c r="J31" s="41">
        <f>SUM(J32+J38)</f>
        <v>210700</v>
      </c>
      <c r="K31" s="49">
        <f>SUM(K32+K38)</f>
        <v>209684.54</v>
      </c>
      <c r="L31" s="50">
        <f>SUM(L32+L38)</f>
        <v>209684.54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41</v>
      </c>
      <c r="H32" s="40">
        <v>3</v>
      </c>
      <c r="I32" s="41">
        <f>SUM(I33)</f>
        <v>355500</v>
      </c>
      <c r="J32" s="41">
        <f>SUM(J33)</f>
        <v>207600</v>
      </c>
      <c r="K32" s="42">
        <f>SUM(K33)</f>
        <v>206584.54</v>
      </c>
      <c r="L32" s="41">
        <f>SUM(L33)</f>
        <v>206584.54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41</v>
      </c>
      <c r="H33" s="40">
        <v>4</v>
      </c>
      <c r="I33" s="41">
        <f>SUM(I34+I36)</f>
        <v>355500</v>
      </c>
      <c r="J33" s="41">
        <f t="shared" ref="J33:L34" si="0">SUM(J34)</f>
        <v>207600</v>
      </c>
      <c r="K33" s="41">
        <f t="shared" si="0"/>
        <v>206584.54</v>
      </c>
      <c r="L33" s="41">
        <f t="shared" si="0"/>
        <v>206584.54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42</v>
      </c>
      <c r="H34" s="40">
        <v>5</v>
      </c>
      <c r="I34" s="42">
        <f>SUM(I35)</f>
        <v>355500</v>
      </c>
      <c r="J34" s="42">
        <f t="shared" si="0"/>
        <v>207600</v>
      </c>
      <c r="K34" s="42">
        <f t="shared" si="0"/>
        <v>206584.54</v>
      </c>
      <c r="L34" s="42">
        <f t="shared" si="0"/>
        <v>206584.54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42</v>
      </c>
      <c r="H35" s="40">
        <v>6</v>
      </c>
      <c r="I35" s="56">
        <v>355500</v>
      </c>
      <c r="J35" s="57">
        <v>207600</v>
      </c>
      <c r="K35" s="57">
        <v>206584.54</v>
      </c>
      <c r="L35" s="57">
        <v>206584.54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43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43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44</v>
      </c>
      <c r="H38" s="40">
        <v>9</v>
      </c>
      <c r="I38" s="42">
        <f t="shared" ref="I38:L40" si="1">I39</f>
        <v>5200</v>
      </c>
      <c r="J38" s="41">
        <f t="shared" si="1"/>
        <v>3100</v>
      </c>
      <c r="K38" s="42">
        <f t="shared" si="1"/>
        <v>3100</v>
      </c>
      <c r="L38" s="41">
        <f t="shared" si="1"/>
        <v>3100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44</v>
      </c>
      <c r="H39" s="40">
        <v>10</v>
      </c>
      <c r="I39" s="42">
        <f t="shared" si="1"/>
        <v>5200</v>
      </c>
      <c r="J39" s="41">
        <f t="shared" si="1"/>
        <v>3100</v>
      </c>
      <c r="K39" s="41">
        <f t="shared" si="1"/>
        <v>3100</v>
      </c>
      <c r="L39" s="41">
        <f t="shared" si="1"/>
        <v>3100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44</v>
      </c>
      <c r="H40" s="40">
        <v>11</v>
      </c>
      <c r="I40" s="41">
        <f t="shared" si="1"/>
        <v>5200</v>
      </c>
      <c r="J40" s="41">
        <f t="shared" si="1"/>
        <v>3100</v>
      </c>
      <c r="K40" s="41">
        <f t="shared" si="1"/>
        <v>3100</v>
      </c>
      <c r="L40" s="41">
        <f t="shared" si="1"/>
        <v>3100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44</v>
      </c>
      <c r="H41" s="40">
        <v>12</v>
      </c>
      <c r="I41" s="58">
        <v>5200</v>
      </c>
      <c r="J41" s="57">
        <v>3100</v>
      </c>
      <c r="K41" s="57">
        <v>3100</v>
      </c>
      <c r="L41" s="57">
        <v>3100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45</v>
      </c>
      <c r="H42" s="40">
        <v>13</v>
      </c>
      <c r="I42" s="61">
        <f t="shared" ref="I42:L44" si="2">I43</f>
        <v>9000</v>
      </c>
      <c r="J42" s="62">
        <f t="shared" si="2"/>
        <v>5600</v>
      </c>
      <c r="K42" s="61">
        <f t="shared" si="2"/>
        <v>3366.71</v>
      </c>
      <c r="L42" s="61">
        <f t="shared" si="2"/>
        <v>3366.71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45</v>
      </c>
      <c r="H43" s="40">
        <v>14</v>
      </c>
      <c r="I43" s="41">
        <f t="shared" si="2"/>
        <v>9000</v>
      </c>
      <c r="J43" s="42">
        <f t="shared" si="2"/>
        <v>5600</v>
      </c>
      <c r="K43" s="41">
        <f t="shared" si="2"/>
        <v>3366.71</v>
      </c>
      <c r="L43" s="42">
        <f t="shared" si="2"/>
        <v>3366.71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45</v>
      </c>
      <c r="H44" s="40">
        <v>15</v>
      </c>
      <c r="I44" s="41">
        <f t="shared" si="2"/>
        <v>9000</v>
      </c>
      <c r="J44" s="42">
        <f t="shared" si="2"/>
        <v>5600</v>
      </c>
      <c r="K44" s="50">
        <f t="shared" si="2"/>
        <v>3366.71</v>
      </c>
      <c r="L44" s="50">
        <f t="shared" si="2"/>
        <v>3366.71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45</v>
      </c>
      <c r="H45" s="40">
        <v>16</v>
      </c>
      <c r="I45" s="68">
        <f>SUM(I46:I60)</f>
        <v>9000</v>
      </c>
      <c r="J45" s="68">
        <f>SUM(J46:J60)</f>
        <v>5600</v>
      </c>
      <c r="K45" s="69">
        <f>SUM(K46:K60)</f>
        <v>3366.71</v>
      </c>
      <c r="L45" s="69">
        <f>SUM(L46:L60)</f>
        <v>3366.71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46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47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48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49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50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51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52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53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54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55</v>
      </c>
      <c r="H55" s="40">
        <v>26</v>
      </c>
      <c r="I55" s="58">
        <v>1800</v>
      </c>
      <c r="J55" s="57">
        <v>900</v>
      </c>
      <c r="K55" s="57">
        <v>299.42</v>
      </c>
      <c r="L55" s="57">
        <v>299.42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56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57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58</v>
      </c>
      <c r="H58" s="40">
        <v>29</v>
      </c>
      <c r="I58" s="58">
        <v>1400</v>
      </c>
      <c r="J58" s="57">
        <v>700</v>
      </c>
      <c r="K58" s="57">
        <v>700</v>
      </c>
      <c r="L58" s="57">
        <v>700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59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60</v>
      </c>
      <c r="H60" s="40">
        <v>31</v>
      </c>
      <c r="I60" s="58">
        <v>5800</v>
      </c>
      <c r="J60" s="57">
        <v>4000</v>
      </c>
      <c r="K60" s="57">
        <v>2367.29</v>
      </c>
      <c r="L60" s="57">
        <v>2367.29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61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62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63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63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64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65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66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67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67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64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65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66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68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69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70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71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72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73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73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73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73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74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75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75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75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76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77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78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79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80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80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80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81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82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83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83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83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84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85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86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87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87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87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88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89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89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89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90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91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92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92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92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93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94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95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95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95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95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96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96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96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96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97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97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97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97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98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99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98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100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101</v>
      </c>
      <c r="H131" s="40">
        <v>102</v>
      </c>
      <c r="I131" s="42">
        <f>SUM(I132+I137+I145)</f>
        <v>1500</v>
      </c>
      <c r="J131" s="81">
        <f>SUM(J132+J137+J145)</f>
        <v>900</v>
      </c>
      <c r="K131" s="42">
        <f>SUM(K132+K137+K145)</f>
        <v>900</v>
      </c>
      <c r="L131" s="41">
        <f>SUM(L132+L137+L145)</f>
        <v>900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102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102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102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103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104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105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106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106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107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108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109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109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109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110</v>
      </c>
      <c r="H145" s="40">
        <v>116</v>
      </c>
      <c r="I145" s="42">
        <f t="shared" ref="I145:L146" si="14">I146</f>
        <v>1500</v>
      </c>
      <c r="J145" s="81">
        <f t="shared" si="14"/>
        <v>900</v>
      </c>
      <c r="K145" s="42">
        <f t="shared" si="14"/>
        <v>900</v>
      </c>
      <c r="L145" s="41">
        <f t="shared" si="14"/>
        <v>900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110</v>
      </c>
      <c r="H146" s="40">
        <v>117</v>
      </c>
      <c r="I146" s="69">
        <f t="shared" si="14"/>
        <v>1500</v>
      </c>
      <c r="J146" s="94">
        <f t="shared" si="14"/>
        <v>900</v>
      </c>
      <c r="K146" s="69">
        <f t="shared" si="14"/>
        <v>900</v>
      </c>
      <c r="L146" s="68">
        <f t="shared" si="14"/>
        <v>900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110</v>
      </c>
      <c r="H147" s="40">
        <v>118</v>
      </c>
      <c r="I147" s="42">
        <f>SUM(I148:I149)</f>
        <v>1500</v>
      </c>
      <c r="J147" s="81">
        <f>SUM(J148:J149)</f>
        <v>900</v>
      </c>
      <c r="K147" s="42">
        <f>SUM(K148:K149)</f>
        <v>900</v>
      </c>
      <c r="L147" s="41">
        <f>SUM(L148:L149)</f>
        <v>900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111</v>
      </c>
      <c r="H148" s="40">
        <v>119</v>
      </c>
      <c r="I148" s="95">
        <v>1500</v>
      </c>
      <c r="J148" s="95">
        <v>900</v>
      </c>
      <c r="K148" s="95">
        <v>900</v>
      </c>
      <c r="L148" s="95">
        <v>900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112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113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113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114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114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115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116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117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118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118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118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119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120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121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121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121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122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123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124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125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126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127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128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129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130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131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132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133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134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135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136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137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137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138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138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139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140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141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142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142</v>
      </c>
      <c r="H188" s="40">
        <v>159</v>
      </c>
      <c r="I188" s="41">
        <f t="shared" ref="I188:P188" si="1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143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144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145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146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147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147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148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149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150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151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151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151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152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152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152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153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154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155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156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157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158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158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158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159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159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160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161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162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163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164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159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165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165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166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166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167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167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167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168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169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170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171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172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173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174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174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175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176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177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178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179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180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181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181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182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183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184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184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185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186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187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187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188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189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190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190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190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191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191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191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192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192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193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194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195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196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174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174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197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176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177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178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179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198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199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199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200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201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202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202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203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204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205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205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206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207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208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208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208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191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191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191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192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192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193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194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209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210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196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174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174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197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176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177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178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211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198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212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212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213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214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215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215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216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217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218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218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219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220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221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221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222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191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191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191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223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223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224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225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226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173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173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174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197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176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177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178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179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198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212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212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213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214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215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215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216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217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218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218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219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227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221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221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221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191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191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191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223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223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224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225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228</v>
      </c>
      <c r="H360" s="40">
        <v>330</v>
      </c>
      <c r="I360" s="90">
        <f>SUM(I30+I176)</f>
        <v>371200</v>
      </c>
      <c r="J360" s="90">
        <f>SUM(J30+J176)</f>
        <v>217200</v>
      </c>
      <c r="K360" s="90">
        <f>SUM(K30+K176)</f>
        <v>213951.25</v>
      </c>
      <c r="L360" s="90">
        <f>SUM(L30+L176)</f>
        <v>213951.25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229</v>
      </c>
      <c r="H362" s="140"/>
      <c r="I362" s="121"/>
      <c r="J362" s="119"/>
      <c r="K362" s="120" t="s">
        <v>230</v>
      </c>
      <c r="L362" s="121"/>
    </row>
    <row r="363" spans="1:12" ht="18.75" customHeight="1">
      <c r="A363" s="122"/>
      <c r="B363" s="122"/>
      <c r="C363" s="122"/>
      <c r="D363" s="123" t="s">
        <v>231</v>
      </c>
      <c r="E363"/>
      <c r="F363"/>
      <c r="G363" s="140"/>
      <c r="H363" s="140"/>
      <c r="I363" s="194" t="s">
        <v>232</v>
      </c>
      <c r="K363" s="440" t="s">
        <v>233</v>
      </c>
      <c r="L363" s="440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234</v>
      </c>
      <c r="I365" s="124"/>
      <c r="K365" s="120" t="s">
        <v>235</v>
      </c>
      <c r="L365" s="125"/>
    </row>
    <row r="366" spans="1:12" ht="26.25" customHeight="1">
      <c r="D366" s="441" t="s">
        <v>236</v>
      </c>
      <c r="E366" s="442"/>
      <c r="F366" s="442"/>
      <c r="G366" s="442"/>
      <c r="H366" s="126"/>
      <c r="I366" s="127" t="s">
        <v>232</v>
      </c>
      <c r="K366" s="440" t="s">
        <v>233</v>
      </c>
      <c r="L366" s="440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3.937007874015748E-2" bottom="3.937007874015748E-2" header="3.937007874015748E-2" footer="3.937007874015748E-2"/>
  <pageSetup paperSize="9" scale="9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1491-91C7-45CC-AE55-BCFCAB8C4956}">
  <sheetPr>
    <pageSetUpPr fitToPage="1"/>
  </sheetPr>
  <dimension ref="A1:AJ366"/>
  <sheetViews>
    <sheetView workbookViewId="0">
      <selection activeCell="I360" sqref="I360"/>
    </sheetView>
  </sheetViews>
  <sheetFormatPr defaultRowHeight="15"/>
  <cols>
    <col min="1" max="4" width="2" style="1" customWidth="1"/>
    <col min="5" max="5" width="2.140625" style="1" customWidth="1"/>
    <col min="6" max="6" width="3.5703125" style="19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192" t="s">
        <v>0</v>
      </c>
      <c r="K1" s="192"/>
      <c r="L1" s="192"/>
      <c r="M1" s="132"/>
      <c r="N1" s="192"/>
      <c r="O1" s="192"/>
      <c r="P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92" t="s">
        <v>1</v>
      </c>
      <c r="K2" s="192"/>
      <c r="L2" s="192"/>
      <c r="M2" s="132"/>
      <c r="N2" s="192"/>
      <c r="O2" s="192"/>
      <c r="P2" s="19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92" t="s">
        <v>2</v>
      </c>
      <c r="K3" s="192"/>
      <c r="L3" s="192"/>
      <c r="M3" s="132"/>
      <c r="N3" s="192"/>
      <c r="O3" s="192"/>
      <c r="P3" s="19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92" t="s">
        <v>4</v>
      </c>
      <c r="K4" s="192"/>
      <c r="L4" s="192"/>
      <c r="M4" s="132"/>
      <c r="N4" s="133"/>
      <c r="O4" s="133"/>
      <c r="P4" s="19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92" t="s">
        <v>5</v>
      </c>
      <c r="K5" s="192"/>
      <c r="L5" s="192"/>
      <c r="M5" s="132"/>
      <c r="N5" s="192"/>
      <c r="O5" s="192"/>
      <c r="P5" s="192"/>
      <c r="Q5" s="19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92"/>
      <c r="I6" s="192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23" t="s">
        <v>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8"/>
      <c r="B8" s="189"/>
      <c r="C8" s="189"/>
      <c r="D8" s="189"/>
      <c r="E8" s="189"/>
      <c r="F8" s="189"/>
      <c r="G8" s="425" t="s">
        <v>8</v>
      </c>
      <c r="H8" s="425"/>
      <c r="I8" s="425"/>
      <c r="J8" s="425"/>
      <c r="K8" s="425"/>
      <c r="L8" s="189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26" t="s">
        <v>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7" t="s">
        <v>10</v>
      </c>
      <c r="H10" s="427"/>
      <c r="I10" s="427"/>
      <c r="J10" s="427"/>
      <c r="K10" s="42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8" t="s">
        <v>11</v>
      </c>
      <c r="H11" s="428"/>
      <c r="I11" s="428"/>
      <c r="J11" s="428"/>
      <c r="K11" s="4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26" t="s">
        <v>12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7" t="s">
        <v>325</v>
      </c>
      <c r="H15" s="427"/>
      <c r="I15" s="427"/>
      <c r="J15" s="427"/>
      <c r="K15" s="427"/>
    </row>
    <row r="16" spans="1:36" ht="11.25" customHeight="1">
      <c r="G16" s="429" t="s">
        <v>13</v>
      </c>
      <c r="H16" s="429"/>
      <c r="I16" s="429"/>
      <c r="J16" s="429"/>
      <c r="K16" s="429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5" t="s">
        <v>15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192"/>
      <c r="F21" s="191"/>
      <c r="I21" s="18"/>
      <c r="J21" s="18"/>
      <c r="K21" s="19" t="s">
        <v>18</v>
      </c>
      <c r="L21" s="16"/>
      <c r="M21" s="134"/>
    </row>
    <row r="22" spans="1:17" ht="14.25" customHeight="1">
      <c r="A22" s="436" t="s">
        <v>19</v>
      </c>
      <c r="B22" s="436"/>
      <c r="C22" s="436"/>
      <c r="D22" s="436"/>
      <c r="E22" s="436"/>
      <c r="F22" s="436"/>
      <c r="G22" s="436"/>
      <c r="H22" s="436"/>
      <c r="I22" s="436"/>
      <c r="K22" s="19" t="s">
        <v>20</v>
      </c>
      <c r="L22" s="20" t="s">
        <v>21</v>
      </c>
      <c r="M22" s="134"/>
    </row>
    <row r="23" spans="1:17" ht="43.5" customHeight="1">
      <c r="A23" s="436" t="s">
        <v>321</v>
      </c>
      <c r="B23" s="436"/>
      <c r="C23" s="436"/>
      <c r="D23" s="436"/>
      <c r="E23" s="436"/>
      <c r="F23" s="436"/>
      <c r="G23" s="436"/>
      <c r="H23" s="436"/>
      <c r="I23" s="436"/>
      <c r="J23" s="193" t="s">
        <v>22</v>
      </c>
      <c r="K23" s="21" t="s">
        <v>23</v>
      </c>
      <c r="L23" s="16"/>
      <c r="M23" s="134"/>
    </row>
    <row r="24" spans="1:17" ht="12.75" customHeight="1">
      <c r="F24" s="1"/>
      <c r="G24" s="22" t="s">
        <v>24</v>
      </c>
      <c r="H24" s="23" t="s">
        <v>326</v>
      </c>
      <c r="I24" s="24"/>
      <c r="J24" s="25"/>
      <c r="K24" s="16"/>
      <c r="L24" s="16"/>
      <c r="M24" s="134"/>
    </row>
    <row r="25" spans="1:17" ht="13.5" customHeight="1">
      <c r="F25" s="1"/>
      <c r="G25" s="439" t="s">
        <v>25</v>
      </c>
      <c r="H25" s="439"/>
      <c r="I25" s="142" t="s">
        <v>26</v>
      </c>
      <c r="J25" s="143" t="s">
        <v>27</v>
      </c>
      <c r="K25" s="144" t="s">
        <v>27</v>
      </c>
      <c r="L25" s="144" t="s">
        <v>27</v>
      </c>
      <c r="M25" s="134"/>
    </row>
    <row r="26" spans="1:17">
      <c r="A26" s="430" t="s">
        <v>327</v>
      </c>
      <c r="B26" s="430"/>
      <c r="C26" s="430"/>
      <c r="D26" s="430"/>
      <c r="E26" s="430"/>
      <c r="F26" s="430"/>
      <c r="G26" s="430"/>
      <c r="H26" s="430"/>
      <c r="I26" s="430"/>
      <c r="J26" s="26"/>
      <c r="K26" s="27"/>
      <c r="L26" s="28" t="s">
        <v>28</v>
      </c>
      <c r="M26" s="135"/>
    </row>
    <row r="27" spans="1:17" ht="24" customHeight="1">
      <c r="A27" s="443" t="s">
        <v>29</v>
      </c>
      <c r="B27" s="444"/>
      <c r="C27" s="444"/>
      <c r="D27" s="444"/>
      <c r="E27" s="444"/>
      <c r="F27" s="444"/>
      <c r="G27" s="447" t="s">
        <v>30</v>
      </c>
      <c r="H27" s="449" t="s">
        <v>31</v>
      </c>
      <c r="I27" s="451" t="s">
        <v>32</v>
      </c>
      <c r="J27" s="452"/>
      <c r="K27" s="453" t="s">
        <v>33</v>
      </c>
      <c r="L27" s="437" t="s">
        <v>34</v>
      </c>
      <c r="M27" s="135"/>
    </row>
    <row r="28" spans="1:17" ht="46.5" customHeight="1">
      <c r="A28" s="445"/>
      <c r="B28" s="446"/>
      <c r="C28" s="446"/>
      <c r="D28" s="446"/>
      <c r="E28" s="446"/>
      <c r="F28" s="446"/>
      <c r="G28" s="448"/>
      <c r="H28" s="450"/>
      <c r="I28" s="29" t="s">
        <v>35</v>
      </c>
      <c r="J28" s="30" t="s">
        <v>36</v>
      </c>
      <c r="K28" s="454"/>
      <c r="L28" s="438"/>
    </row>
    <row r="29" spans="1:17" ht="11.25" customHeight="1">
      <c r="A29" s="431" t="s">
        <v>23</v>
      </c>
      <c r="B29" s="432"/>
      <c r="C29" s="432"/>
      <c r="D29" s="432"/>
      <c r="E29" s="432"/>
      <c r="F29" s="433"/>
      <c r="G29" s="31">
        <v>2</v>
      </c>
      <c r="H29" s="32">
        <v>3</v>
      </c>
      <c r="I29" s="33" t="s">
        <v>37</v>
      </c>
      <c r="J29" s="34" t="s">
        <v>38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39</v>
      </c>
      <c r="H30" s="40">
        <v>1</v>
      </c>
      <c r="I30" s="41">
        <f>SUM(I31+I42+I61+I82+I89+I109+I131+I150+I160)</f>
        <v>104600</v>
      </c>
      <c r="J30" s="41">
        <f>SUM(J31+J42+J61+J82+J89+J109+J131+J150+J160)</f>
        <v>42800</v>
      </c>
      <c r="K30" s="42">
        <f>SUM(K31+K42+K61+K82+K89+K109+K131+K150+K160)</f>
        <v>28383.78</v>
      </c>
      <c r="L30" s="41">
        <f>SUM(L31+L42+L61+L82+L89+L109+L131+L150+L160)</f>
        <v>28383.78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40</v>
      </c>
      <c r="H31" s="40">
        <v>2</v>
      </c>
      <c r="I31" s="41">
        <f>SUM(I32+I38)</f>
        <v>17100</v>
      </c>
      <c r="J31" s="41">
        <f>SUM(J32+J38)</f>
        <v>6700</v>
      </c>
      <c r="K31" s="49">
        <f>SUM(K32+K38)</f>
        <v>6700</v>
      </c>
      <c r="L31" s="50">
        <f>SUM(L32+L38)</f>
        <v>6700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41</v>
      </c>
      <c r="H32" s="40">
        <v>3</v>
      </c>
      <c r="I32" s="41">
        <f>SUM(I33)</f>
        <v>16900</v>
      </c>
      <c r="J32" s="41">
        <f>SUM(J33)</f>
        <v>6600</v>
      </c>
      <c r="K32" s="42">
        <f>SUM(K33)</f>
        <v>6600</v>
      </c>
      <c r="L32" s="41">
        <f>SUM(L33)</f>
        <v>6600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41</v>
      </c>
      <c r="H33" s="40">
        <v>4</v>
      </c>
      <c r="I33" s="41">
        <f>SUM(I34+I36)</f>
        <v>16900</v>
      </c>
      <c r="J33" s="41">
        <f t="shared" ref="J33:L34" si="0">SUM(J34)</f>
        <v>6600</v>
      </c>
      <c r="K33" s="41">
        <f t="shared" si="0"/>
        <v>6600</v>
      </c>
      <c r="L33" s="41">
        <f t="shared" si="0"/>
        <v>6600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42</v>
      </c>
      <c r="H34" s="40">
        <v>5</v>
      </c>
      <c r="I34" s="42">
        <f>SUM(I35)</f>
        <v>16900</v>
      </c>
      <c r="J34" s="42">
        <f t="shared" si="0"/>
        <v>6600</v>
      </c>
      <c r="K34" s="42">
        <f t="shared" si="0"/>
        <v>6600</v>
      </c>
      <c r="L34" s="42">
        <f t="shared" si="0"/>
        <v>6600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42</v>
      </c>
      <c r="H35" s="40">
        <v>6</v>
      </c>
      <c r="I35" s="56">
        <v>16900</v>
      </c>
      <c r="J35" s="57">
        <v>6600</v>
      </c>
      <c r="K35" s="57">
        <v>6600</v>
      </c>
      <c r="L35" s="57">
        <v>6600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43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43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44</v>
      </c>
      <c r="H38" s="40">
        <v>9</v>
      </c>
      <c r="I38" s="42">
        <f t="shared" ref="I38:L40" si="1">I39</f>
        <v>200</v>
      </c>
      <c r="J38" s="41">
        <f t="shared" si="1"/>
        <v>100</v>
      </c>
      <c r="K38" s="42">
        <f t="shared" si="1"/>
        <v>100</v>
      </c>
      <c r="L38" s="41">
        <f t="shared" si="1"/>
        <v>100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44</v>
      </c>
      <c r="H39" s="40">
        <v>10</v>
      </c>
      <c r="I39" s="42">
        <f t="shared" si="1"/>
        <v>200</v>
      </c>
      <c r="J39" s="41">
        <f t="shared" si="1"/>
        <v>100</v>
      </c>
      <c r="K39" s="41">
        <f t="shared" si="1"/>
        <v>100</v>
      </c>
      <c r="L39" s="41">
        <f t="shared" si="1"/>
        <v>100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44</v>
      </c>
      <c r="H40" s="40">
        <v>11</v>
      </c>
      <c r="I40" s="41">
        <f t="shared" si="1"/>
        <v>200</v>
      </c>
      <c r="J40" s="41">
        <f t="shared" si="1"/>
        <v>100</v>
      </c>
      <c r="K40" s="41">
        <f t="shared" si="1"/>
        <v>100</v>
      </c>
      <c r="L40" s="41">
        <f t="shared" si="1"/>
        <v>100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44</v>
      </c>
      <c r="H41" s="40">
        <v>12</v>
      </c>
      <c r="I41" s="58">
        <v>200</v>
      </c>
      <c r="J41" s="57">
        <v>100</v>
      </c>
      <c r="K41" s="57">
        <v>100</v>
      </c>
      <c r="L41" s="57">
        <v>100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45</v>
      </c>
      <c r="H42" s="40">
        <v>13</v>
      </c>
      <c r="I42" s="61">
        <f t="shared" ref="I42:L44" si="2">I43</f>
        <v>87500</v>
      </c>
      <c r="J42" s="62">
        <f t="shared" si="2"/>
        <v>36100</v>
      </c>
      <c r="K42" s="61">
        <f t="shared" si="2"/>
        <v>21683.78</v>
      </c>
      <c r="L42" s="61">
        <f t="shared" si="2"/>
        <v>21683.78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45</v>
      </c>
      <c r="H43" s="40">
        <v>14</v>
      </c>
      <c r="I43" s="41">
        <f t="shared" si="2"/>
        <v>87500</v>
      </c>
      <c r="J43" s="42">
        <f t="shared" si="2"/>
        <v>36100</v>
      </c>
      <c r="K43" s="41">
        <f t="shared" si="2"/>
        <v>21683.78</v>
      </c>
      <c r="L43" s="42">
        <f t="shared" si="2"/>
        <v>21683.78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45</v>
      </c>
      <c r="H44" s="40">
        <v>15</v>
      </c>
      <c r="I44" s="41">
        <f t="shared" si="2"/>
        <v>87500</v>
      </c>
      <c r="J44" s="42">
        <f t="shared" si="2"/>
        <v>36100</v>
      </c>
      <c r="K44" s="50">
        <f t="shared" si="2"/>
        <v>21683.78</v>
      </c>
      <c r="L44" s="50">
        <f t="shared" si="2"/>
        <v>21683.78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45</v>
      </c>
      <c r="H45" s="40">
        <v>16</v>
      </c>
      <c r="I45" s="68">
        <f>SUM(I46:I60)</f>
        <v>87500</v>
      </c>
      <c r="J45" s="68">
        <f>SUM(J46:J60)</f>
        <v>36100</v>
      </c>
      <c r="K45" s="69">
        <f>SUM(K46:K60)</f>
        <v>21683.78</v>
      </c>
      <c r="L45" s="69">
        <f>SUM(L46:L60)</f>
        <v>21683.78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46</v>
      </c>
      <c r="H46" s="40">
        <v>17</v>
      </c>
      <c r="I46" s="57">
        <v>70400</v>
      </c>
      <c r="J46" s="57">
        <v>28000</v>
      </c>
      <c r="K46" s="57">
        <v>20083.78</v>
      </c>
      <c r="L46" s="57">
        <v>20083.78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47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48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49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50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51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52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53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54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55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56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57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58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59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60</v>
      </c>
      <c r="H60" s="40">
        <v>31</v>
      </c>
      <c r="I60" s="58">
        <v>17100</v>
      </c>
      <c r="J60" s="57">
        <v>8100</v>
      </c>
      <c r="K60" s="57">
        <v>1600</v>
      </c>
      <c r="L60" s="57">
        <v>1600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61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62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63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63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64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65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66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67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67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64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65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66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68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69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70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71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72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73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73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73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73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74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75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75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75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76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77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78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79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80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80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80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81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82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83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83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83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84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85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86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87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87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87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88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89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89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89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90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91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92</v>
      </c>
      <c r="H110" s="40">
        <v>81</v>
      </c>
      <c r="I110" s="50">
        <f t="shared" ref="I110:L111" si="7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92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92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93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94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95</v>
      </c>
      <c r="H115" s="40">
        <v>86</v>
      </c>
      <c r="I115" s="41">
        <f t="shared" ref="I115:L117" si="8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95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95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95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96</v>
      </c>
      <c r="H119" s="40">
        <v>90</v>
      </c>
      <c r="I119" s="61">
        <f t="shared" ref="I119:L121" si="9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96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96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96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97</v>
      </c>
      <c r="H123" s="40">
        <v>94</v>
      </c>
      <c r="I123" s="61">
        <f t="shared" ref="I123:L125" si="10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97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97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97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98</v>
      </c>
      <c r="H127" s="40">
        <v>98</v>
      </c>
      <c r="I127" s="68">
        <f t="shared" ref="I127:L129" si="11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99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98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100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101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102</v>
      </c>
      <c r="H132" s="40">
        <v>103</v>
      </c>
      <c r="I132" s="42">
        <f t="shared" ref="I132:L133" si="12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102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102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103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104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105</v>
      </c>
      <c r="H137" s="40">
        <v>108</v>
      </c>
      <c r="I137" s="49">
        <f t="shared" ref="I137:L138" si="13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106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106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107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108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109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109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109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110</v>
      </c>
      <c r="H145" s="40">
        <v>116</v>
      </c>
      <c r="I145" s="42">
        <f t="shared" ref="I145:L146" si="14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110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110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111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112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113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113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114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114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115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116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117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118</v>
      </c>
      <c r="H157" s="40">
        <v>128</v>
      </c>
      <c r="I157" s="42">
        <f t="shared" ref="I157:L158" si="15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118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118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119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120</v>
      </c>
      <c r="H161" s="40">
        <v>132</v>
      </c>
      <c r="I161" s="42">
        <f t="shared" ref="I161:L163" si="16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121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121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121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122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123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124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125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126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127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128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129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130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131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132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133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134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135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136</v>
      </c>
      <c r="H179" s="40">
        <v>150</v>
      </c>
      <c r="I179" s="41">
        <f t="shared" ref="I179:L180" si="17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137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137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138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138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139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140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141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142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142</v>
      </c>
      <c r="H188" s="40">
        <v>159</v>
      </c>
      <c r="I188" s="41">
        <f t="shared" ref="I188:P188" si="1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143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144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145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146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147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147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148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149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150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151</v>
      </c>
      <c r="H198" s="40">
        <v>168</v>
      </c>
      <c r="I198" s="41">
        <f t="shared" ref="I198:L199" si="1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151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151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152</v>
      </c>
      <c r="H201" s="40">
        <v>171</v>
      </c>
      <c r="I201" s="41">
        <f t="shared" ref="I201:L202" si="20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152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152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153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154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155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156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157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158</v>
      </c>
      <c r="H209" s="40">
        <v>179</v>
      </c>
      <c r="I209" s="61">
        <f t="shared" ref="I209:L210" si="21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158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158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159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159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160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161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162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163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164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159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165</v>
      </c>
      <c r="H220" s="40">
        <v>190</v>
      </c>
      <c r="I220" s="61">
        <f t="shared" ref="I220:L222" si="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165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166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166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167</v>
      </c>
      <c r="H224" s="40">
        <v>194</v>
      </c>
      <c r="I224" s="41">
        <f t="shared" ref="I224:L225" si="23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167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167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168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169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170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171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172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173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174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174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175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176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177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178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179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180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181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181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182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183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184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184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185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186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187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187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188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189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190</v>
      </c>
      <c r="H253" s="40">
        <v>223</v>
      </c>
      <c r="I253" s="41">
        <f t="shared" ref="I253:L254" si="2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190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190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191</v>
      </c>
      <c r="H256" s="40">
        <v>226</v>
      </c>
      <c r="I256" s="41">
        <f t="shared" ref="I256:L257" si="25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191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191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192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192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193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194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195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196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174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174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197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176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177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178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179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198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199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199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200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201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202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202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203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204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205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205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206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207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208</v>
      </c>
      <c r="H285" s="40">
        <v>255</v>
      </c>
      <c r="I285" s="41">
        <f t="shared" ref="I285:L286" si="2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208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208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191</v>
      </c>
      <c r="H288" s="40">
        <v>258</v>
      </c>
      <c r="I288" s="41">
        <f t="shared" ref="I288:L289" si="27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191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191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192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192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193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194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209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210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196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174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174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197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176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177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178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211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198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212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212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213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214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215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215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216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217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218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218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219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220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221</v>
      </c>
      <c r="H318" s="40">
        <v>288</v>
      </c>
      <c r="I318" s="62">
        <f t="shared" ref="I318:L319" si="28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221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222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191</v>
      </c>
      <c r="H321" s="40">
        <v>291</v>
      </c>
      <c r="I321" s="42">
        <f t="shared" ref="I321:L322" si="29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191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191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223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223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224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225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226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173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173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174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197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176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177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178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179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198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212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212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213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214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215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215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216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217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218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218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219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227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221</v>
      </c>
      <c r="H350" s="40">
        <v>320</v>
      </c>
      <c r="I350" s="41">
        <f t="shared" ref="I350:L351" si="30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221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221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191</v>
      </c>
      <c r="H353" s="40">
        <v>323</v>
      </c>
      <c r="I353" s="41">
        <f t="shared" ref="I353:L354" si="31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191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191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223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223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224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225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228</v>
      </c>
      <c r="H360" s="40">
        <v>330</v>
      </c>
      <c r="I360" s="90">
        <f>SUM(I30+I176)</f>
        <v>104600</v>
      </c>
      <c r="J360" s="90">
        <f>SUM(J30+J176)</f>
        <v>42800</v>
      </c>
      <c r="K360" s="90">
        <f>SUM(K30+K176)</f>
        <v>28383.78</v>
      </c>
      <c r="L360" s="90">
        <f>SUM(L30+L176)</f>
        <v>28383.78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229</v>
      </c>
      <c r="H362" s="140"/>
      <c r="I362" s="121"/>
      <c r="J362" s="119"/>
      <c r="K362" s="120" t="s">
        <v>230</v>
      </c>
      <c r="L362" s="121"/>
    </row>
    <row r="363" spans="1:12" ht="18.75" customHeight="1">
      <c r="A363" s="122"/>
      <c r="B363" s="122"/>
      <c r="C363" s="122"/>
      <c r="D363" s="123" t="s">
        <v>231</v>
      </c>
      <c r="E363"/>
      <c r="F363"/>
      <c r="G363" s="140"/>
      <c r="H363" s="140"/>
      <c r="I363" s="194" t="s">
        <v>232</v>
      </c>
      <c r="K363" s="440" t="s">
        <v>233</v>
      </c>
      <c r="L363" s="440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234</v>
      </c>
      <c r="I365" s="124"/>
      <c r="K365" s="120" t="s">
        <v>235</v>
      </c>
      <c r="L365" s="125"/>
    </row>
    <row r="366" spans="1:12" ht="26.25" customHeight="1">
      <c r="D366" s="441" t="s">
        <v>236</v>
      </c>
      <c r="E366" s="442"/>
      <c r="F366" s="442"/>
      <c r="G366" s="442"/>
      <c r="H366" s="126"/>
      <c r="I366" s="127" t="s">
        <v>232</v>
      </c>
      <c r="K366" s="440" t="s">
        <v>233</v>
      </c>
      <c r="L366" s="440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3.937007874015748E-2" bottom="3.937007874015748E-2" header="3.937007874015748E-2" footer="3.937007874015748E-2"/>
  <pageSetup paperSize="9" scale="9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1567-2BAE-44FE-9F54-4A72E805CEA5}">
  <sheetPr>
    <pageSetUpPr fitToPage="1"/>
  </sheetPr>
  <dimension ref="A1:L99"/>
  <sheetViews>
    <sheetView topLeftCell="A22" workbookViewId="0">
      <selection activeCell="K37" sqref="K37"/>
    </sheetView>
  </sheetViews>
  <sheetFormatPr defaultRowHeight="15"/>
  <cols>
    <col min="1" max="2" width="1.85546875" style="353" customWidth="1"/>
    <col min="3" max="3" width="1.5703125" style="353" customWidth="1"/>
    <col min="4" max="4" width="2.28515625" style="353" customWidth="1"/>
    <col min="5" max="5" width="2" style="353" customWidth="1"/>
    <col min="6" max="6" width="2.42578125" style="353" customWidth="1"/>
    <col min="7" max="7" width="35.85546875" style="353" customWidth="1"/>
    <col min="8" max="8" width="3.42578125" style="353" customWidth="1"/>
    <col min="9" max="9" width="11.85546875" style="353" customWidth="1"/>
    <col min="10" max="10" width="12.42578125" style="353" customWidth="1"/>
    <col min="11" max="11" width="13.28515625" style="353" customWidth="1"/>
    <col min="12" max="12" width="9.140625" style="353"/>
  </cols>
  <sheetData>
    <row r="1" spans="1:11" s="350" customFormat="1">
      <c r="H1" s="351" t="s">
        <v>396</v>
      </c>
      <c r="I1" s="352"/>
      <c r="J1" s="353"/>
    </row>
    <row r="2" spans="1:11" s="350" customFormat="1">
      <c r="H2" s="351" t="s">
        <v>397</v>
      </c>
      <c r="I2" s="352"/>
      <c r="J2" s="353"/>
    </row>
    <row r="3" spans="1:11" s="350" customFormat="1" ht="15.75" customHeight="1">
      <c r="H3" s="351" t="s">
        <v>398</v>
      </c>
      <c r="I3" s="352"/>
      <c r="J3" s="354"/>
    </row>
    <row r="4" spans="1:11" s="350" customFormat="1" ht="15.75" customHeight="1">
      <c r="H4" s="355"/>
      <c r="I4" s="353"/>
      <c r="J4" s="354"/>
    </row>
    <row r="5" spans="1:11" s="350" customFormat="1" ht="14.25" customHeight="1">
      <c r="B5" s="356"/>
      <c r="C5" s="356"/>
      <c r="D5" s="356"/>
      <c r="E5" s="356"/>
      <c r="G5" s="470" t="s">
        <v>399</v>
      </c>
      <c r="H5" s="470"/>
      <c r="I5" s="470"/>
      <c r="J5" s="470"/>
      <c r="K5" s="470"/>
    </row>
    <row r="6" spans="1:11" s="350" customFormat="1" ht="14.25" customHeight="1">
      <c r="B6" s="356"/>
      <c r="C6" s="356"/>
      <c r="D6" s="356"/>
      <c r="E6" s="356"/>
      <c r="G6" s="471" t="s">
        <v>6</v>
      </c>
      <c r="H6" s="471"/>
      <c r="I6" s="471"/>
      <c r="J6" s="471"/>
      <c r="K6" s="471"/>
    </row>
    <row r="7" spans="1:11" s="350" customFormat="1" ht="12" customHeight="1">
      <c r="A7" s="356"/>
      <c r="B7" s="356"/>
      <c r="C7" s="356"/>
      <c r="D7" s="356"/>
      <c r="E7" s="357"/>
      <c r="F7" s="357"/>
      <c r="G7" s="472" t="s">
        <v>7</v>
      </c>
      <c r="H7" s="472"/>
      <c r="I7" s="472"/>
      <c r="J7" s="472"/>
      <c r="K7" s="472"/>
    </row>
    <row r="8" spans="1:11" s="350" customFormat="1" ht="10.5" customHeight="1">
      <c r="A8" s="356"/>
      <c r="B8" s="356"/>
      <c r="C8" s="356"/>
      <c r="D8" s="356"/>
      <c r="E8" s="356"/>
      <c r="F8" s="358"/>
      <c r="G8" s="468"/>
      <c r="H8" s="468"/>
      <c r="I8" s="457"/>
      <c r="J8" s="457"/>
      <c r="K8" s="457"/>
    </row>
    <row r="9" spans="1:11" s="350" customFormat="1" ht="13.5" customHeight="1">
      <c r="A9" s="473" t="s">
        <v>400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</row>
    <row r="10" spans="1:11" s="350" customFormat="1" ht="9.75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</row>
    <row r="11" spans="1:11" s="350" customFormat="1" ht="12.75" customHeight="1">
      <c r="A11" s="458" t="s">
        <v>401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</row>
    <row r="12" spans="1:11" s="350" customFormat="1" ht="12.75" customHeight="1">
      <c r="A12" s="359"/>
      <c r="B12" s="360"/>
      <c r="C12" s="360"/>
      <c r="D12" s="360"/>
      <c r="E12" s="360"/>
      <c r="F12" s="360"/>
      <c r="G12" s="457" t="s">
        <v>10</v>
      </c>
      <c r="H12" s="457"/>
      <c r="I12" s="457"/>
      <c r="J12" s="457"/>
      <c r="K12" s="457"/>
    </row>
    <row r="13" spans="1:11" s="350" customFormat="1" ht="11.25" customHeight="1">
      <c r="A13" s="359"/>
      <c r="B13" s="360"/>
      <c r="C13" s="360"/>
      <c r="D13" s="360"/>
      <c r="E13" s="360"/>
      <c r="F13" s="360"/>
      <c r="G13" s="457" t="s">
        <v>11</v>
      </c>
      <c r="H13" s="457"/>
      <c r="I13" s="457"/>
      <c r="J13" s="457"/>
      <c r="K13" s="457"/>
    </row>
    <row r="14" spans="1:11" s="350" customFormat="1" ht="11.25" customHeight="1">
      <c r="A14" s="359"/>
      <c r="B14" s="360"/>
      <c r="C14" s="360"/>
      <c r="D14" s="360"/>
      <c r="E14" s="360"/>
      <c r="F14" s="360"/>
      <c r="G14" s="358"/>
      <c r="H14" s="358"/>
      <c r="I14" s="358"/>
      <c r="J14" s="358"/>
      <c r="K14" s="358"/>
    </row>
    <row r="15" spans="1:11" s="350" customFormat="1" ht="12.75" customHeight="1">
      <c r="A15" s="458" t="s">
        <v>12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</row>
    <row r="16" spans="1:11" s="350" customFormat="1" ht="12.75" customHeight="1">
      <c r="A16" s="358" t="s">
        <v>402</v>
      </c>
      <c r="B16" s="358"/>
      <c r="C16" s="358"/>
      <c r="D16" s="358"/>
      <c r="E16" s="358"/>
      <c r="F16" s="358"/>
      <c r="G16" s="457" t="s">
        <v>403</v>
      </c>
      <c r="H16" s="457"/>
      <c r="I16" s="459"/>
      <c r="J16" s="459"/>
      <c r="K16" s="459"/>
    </row>
    <row r="17" spans="1:11" s="350" customFormat="1" ht="12.75" customHeight="1">
      <c r="A17" s="361"/>
      <c r="B17" s="358"/>
      <c r="C17" s="358"/>
      <c r="D17" s="358"/>
      <c r="E17" s="358"/>
      <c r="F17" s="358"/>
      <c r="G17" s="358" t="s">
        <v>404</v>
      </c>
      <c r="H17" s="358"/>
      <c r="K17" s="362"/>
    </row>
    <row r="18" spans="1:11" s="350" customFormat="1" ht="12" customHeight="1">
      <c r="A18" s="457"/>
      <c r="B18" s="457"/>
      <c r="C18" s="457"/>
      <c r="D18" s="457"/>
      <c r="E18" s="457"/>
      <c r="F18" s="457"/>
      <c r="G18" s="457"/>
      <c r="H18" s="457"/>
      <c r="I18" s="457"/>
      <c r="J18" s="457"/>
      <c r="K18" s="457"/>
    </row>
    <row r="19" spans="1:11" s="350" customFormat="1" ht="12.75" customHeight="1">
      <c r="A19" s="361"/>
      <c r="B19" s="358"/>
      <c r="C19" s="358"/>
      <c r="D19" s="358"/>
      <c r="E19" s="358"/>
      <c r="F19" s="358"/>
      <c r="G19" s="358"/>
      <c r="H19" s="358"/>
      <c r="I19" s="363"/>
      <c r="J19" s="364"/>
      <c r="K19" s="365" t="s">
        <v>16</v>
      </c>
    </row>
    <row r="20" spans="1:11" s="350" customFormat="1" ht="13.5" customHeight="1">
      <c r="A20" s="361"/>
      <c r="B20" s="358"/>
      <c r="C20" s="358"/>
      <c r="D20" s="358"/>
      <c r="E20" s="358"/>
      <c r="F20" s="358"/>
      <c r="G20" s="358"/>
      <c r="H20" s="358"/>
      <c r="I20" s="366"/>
      <c r="J20" s="366" t="s">
        <v>405</v>
      </c>
      <c r="K20" s="367">
        <v>188773688</v>
      </c>
    </row>
    <row r="21" spans="1:11" s="350" customFormat="1" ht="11.25" customHeight="1">
      <c r="A21" s="361"/>
      <c r="B21" s="358"/>
      <c r="C21" s="358"/>
      <c r="D21" s="358"/>
      <c r="E21" s="358"/>
      <c r="F21" s="358"/>
      <c r="G21" s="358"/>
      <c r="H21" s="358"/>
      <c r="I21" s="366"/>
      <c r="J21" s="366" t="s">
        <v>18</v>
      </c>
      <c r="K21" s="367"/>
    </row>
    <row r="22" spans="1:11" s="350" customFormat="1" ht="12" customHeight="1">
      <c r="A22" s="361"/>
      <c r="B22" s="358"/>
      <c r="C22" s="358"/>
      <c r="D22" s="358"/>
      <c r="E22" s="358"/>
      <c r="F22" s="358"/>
      <c r="G22" s="358"/>
      <c r="H22" s="358"/>
      <c r="I22" s="368"/>
      <c r="J22" s="366" t="s">
        <v>20</v>
      </c>
      <c r="K22" s="367">
        <v>191787491</v>
      </c>
    </row>
    <row r="23" spans="1:11" s="350" customFormat="1" ht="11.25" customHeight="1">
      <c r="A23" s="356"/>
      <c r="B23" s="356"/>
      <c r="C23" s="356"/>
      <c r="D23" s="356"/>
      <c r="E23" s="356"/>
      <c r="F23" s="356"/>
      <c r="G23" s="358"/>
      <c r="H23" s="358"/>
      <c r="I23" s="369"/>
      <c r="J23" s="369"/>
      <c r="K23" s="370"/>
    </row>
    <row r="24" spans="1:11" s="350" customFormat="1" ht="11.25" customHeight="1">
      <c r="A24" s="356"/>
      <c r="B24" s="356"/>
      <c r="C24" s="356"/>
      <c r="D24" s="356"/>
      <c r="E24" s="356"/>
      <c r="F24" s="356"/>
      <c r="G24" s="371"/>
      <c r="H24" s="358"/>
      <c r="I24" s="369"/>
      <c r="J24" s="369"/>
      <c r="K24" s="368" t="s">
        <v>406</v>
      </c>
    </row>
    <row r="25" spans="1:11" s="350" customFormat="1" ht="12" customHeight="1">
      <c r="A25" s="460" t="s">
        <v>29</v>
      </c>
      <c r="B25" s="461"/>
      <c r="C25" s="461"/>
      <c r="D25" s="461"/>
      <c r="E25" s="461"/>
      <c r="F25" s="461"/>
      <c r="G25" s="460" t="s">
        <v>30</v>
      </c>
      <c r="H25" s="460" t="s">
        <v>407</v>
      </c>
      <c r="I25" s="462" t="s">
        <v>408</v>
      </c>
      <c r="J25" s="463"/>
      <c r="K25" s="463"/>
    </row>
    <row r="26" spans="1:11" s="350" customFormat="1" ht="12" customHeight="1">
      <c r="A26" s="461"/>
      <c r="B26" s="461"/>
      <c r="C26" s="461"/>
      <c r="D26" s="461"/>
      <c r="E26" s="461"/>
      <c r="F26" s="461"/>
      <c r="G26" s="460"/>
      <c r="H26" s="460"/>
      <c r="I26" s="464" t="s">
        <v>409</v>
      </c>
      <c r="J26" s="464"/>
      <c r="K26" s="465"/>
    </row>
    <row r="27" spans="1:11" s="350" customFormat="1" ht="25.5" customHeight="1">
      <c r="A27" s="461"/>
      <c r="B27" s="461"/>
      <c r="C27" s="461"/>
      <c r="D27" s="461"/>
      <c r="E27" s="461"/>
      <c r="F27" s="461"/>
      <c r="G27" s="460"/>
      <c r="H27" s="460"/>
      <c r="I27" s="460" t="s">
        <v>410</v>
      </c>
      <c r="J27" s="460" t="s">
        <v>411</v>
      </c>
      <c r="K27" s="466"/>
    </row>
    <row r="28" spans="1:11" s="350" customFormat="1" ht="38.25" customHeight="1">
      <c r="A28" s="461"/>
      <c r="B28" s="461"/>
      <c r="C28" s="461"/>
      <c r="D28" s="461"/>
      <c r="E28" s="461"/>
      <c r="F28" s="461"/>
      <c r="G28" s="460"/>
      <c r="H28" s="460"/>
      <c r="I28" s="460"/>
      <c r="J28" s="372" t="s">
        <v>412</v>
      </c>
      <c r="K28" s="372" t="s">
        <v>413</v>
      </c>
    </row>
    <row r="29" spans="1:11" s="350" customFormat="1" ht="12" customHeight="1">
      <c r="A29" s="467">
        <v>1</v>
      </c>
      <c r="B29" s="467"/>
      <c r="C29" s="467"/>
      <c r="D29" s="467"/>
      <c r="E29" s="467"/>
      <c r="F29" s="467"/>
      <c r="G29" s="373">
        <v>2</v>
      </c>
      <c r="H29" s="373">
        <v>3</v>
      </c>
      <c r="I29" s="373">
        <v>4</v>
      </c>
      <c r="J29" s="373">
        <v>5</v>
      </c>
      <c r="K29" s="373">
        <v>6</v>
      </c>
    </row>
    <row r="30" spans="1:11" s="350" customFormat="1" ht="12" customHeight="1">
      <c r="A30" s="374">
        <v>2</v>
      </c>
      <c r="B30" s="374"/>
      <c r="C30" s="375"/>
      <c r="D30" s="375"/>
      <c r="E30" s="375"/>
      <c r="F30" s="375"/>
      <c r="G30" s="376" t="s">
        <v>414</v>
      </c>
      <c r="H30" s="377">
        <v>1</v>
      </c>
      <c r="I30" s="378">
        <f>I31+I37+I39+I42+I47+I59+I65+I74+I80</f>
        <v>0</v>
      </c>
      <c r="J30" s="378">
        <f>J31+J37+J39+J42+J47+J59+J65+J74+J80</f>
        <v>8512.75</v>
      </c>
      <c r="K30" s="378">
        <f>K31+K37+K39+K42+K47+K59+K65+K74+K80</f>
        <v>0</v>
      </c>
    </row>
    <row r="31" spans="1:11" s="380" customFormat="1" ht="12" customHeight="1">
      <c r="A31" s="374">
        <v>2</v>
      </c>
      <c r="B31" s="374">
        <v>1</v>
      </c>
      <c r="C31" s="374"/>
      <c r="D31" s="374"/>
      <c r="E31" s="374"/>
      <c r="F31" s="374"/>
      <c r="G31" s="379" t="s">
        <v>40</v>
      </c>
      <c r="H31" s="377">
        <v>2</v>
      </c>
      <c r="I31" s="378">
        <f>I32+I36</f>
        <v>0</v>
      </c>
      <c r="J31" s="378">
        <f>J32+J36</f>
        <v>51.13</v>
      </c>
      <c r="K31" s="378">
        <f>K32+K36</f>
        <v>0</v>
      </c>
    </row>
    <row r="32" spans="1:11" s="350" customFormat="1" ht="12" hidden="1" customHeight="1" collapsed="1">
      <c r="A32" s="375">
        <v>2</v>
      </c>
      <c r="B32" s="375">
        <v>1</v>
      </c>
      <c r="C32" s="375">
        <v>1</v>
      </c>
      <c r="D32" s="375"/>
      <c r="E32" s="375"/>
      <c r="F32" s="375"/>
      <c r="G32" s="381" t="s">
        <v>415</v>
      </c>
      <c r="H32" s="373">
        <v>3</v>
      </c>
      <c r="I32" s="382">
        <f>I33+I35</f>
        <v>0</v>
      </c>
      <c r="J32" s="382">
        <f>J33+J35</f>
        <v>0</v>
      </c>
      <c r="K32" s="382">
        <f>K33+K35</f>
        <v>0</v>
      </c>
    </row>
    <row r="33" spans="1:11" s="350" customFormat="1" ht="12" hidden="1" customHeight="1" collapsed="1">
      <c r="A33" s="375">
        <v>2</v>
      </c>
      <c r="B33" s="375">
        <v>1</v>
      </c>
      <c r="C33" s="375">
        <v>1</v>
      </c>
      <c r="D33" s="375">
        <v>1</v>
      </c>
      <c r="E33" s="375">
        <v>1</v>
      </c>
      <c r="F33" s="375">
        <v>1</v>
      </c>
      <c r="G33" s="381" t="s">
        <v>416</v>
      </c>
      <c r="H33" s="373">
        <v>4</v>
      </c>
      <c r="I33" s="382"/>
      <c r="J33" s="382"/>
      <c r="K33" s="382"/>
    </row>
    <row r="34" spans="1:11" s="350" customFormat="1" ht="12" hidden="1" customHeight="1" collapsed="1">
      <c r="A34" s="375"/>
      <c r="B34" s="375"/>
      <c r="C34" s="375"/>
      <c r="D34" s="375"/>
      <c r="E34" s="375"/>
      <c r="F34" s="375"/>
      <c r="G34" s="381" t="s">
        <v>417</v>
      </c>
      <c r="H34" s="373">
        <v>5</v>
      </c>
      <c r="I34" s="382"/>
      <c r="J34" s="382"/>
      <c r="K34" s="382"/>
    </row>
    <row r="35" spans="1:11" s="350" customFormat="1" ht="12" hidden="1" customHeight="1" collapsed="1">
      <c r="A35" s="375">
        <v>2</v>
      </c>
      <c r="B35" s="375">
        <v>1</v>
      </c>
      <c r="C35" s="375">
        <v>1</v>
      </c>
      <c r="D35" s="375">
        <v>1</v>
      </c>
      <c r="E35" s="375">
        <v>2</v>
      </c>
      <c r="F35" s="375">
        <v>1</v>
      </c>
      <c r="G35" s="381" t="s">
        <v>43</v>
      </c>
      <c r="H35" s="373">
        <v>6</v>
      </c>
      <c r="I35" s="382"/>
      <c r="J35" s="382"/>
      <c r="K35" s="382"/>
    </row>
    <row r="36" spans="1:11" s="350" customFormat="1" ht="12" customHeight="1">
      <c r="A36" s="375">
        <v>2</v>
      </c>
      <c r="B36" s="375">
        <v>1</v>
      </c>
      <c r="C36" s="375">
        <v>2</v>
      </c>
      <c r="D36" s="375"/>
      <c r="E36" s="375"/>
      <c r="F36" s="375"/>
      <c r="G36" s="381" t="s">
        <v>44</v>
      </c>
      <c r="H36" s="373">
        <v>7</v>
      </c>
      <c r="I36" s="382"/>
      <c r="J36" s="382">
        <v>51.13</v>
      </c>
      <c r="K36" s="382"/>
    </row>
    <row r="37" spans="1:11" s="380" customFormat="1" ht="12" customHeight="1">
      <c r="A37" s="374">
        <v>2</v>
      </c>
      <c r="B37" s="374">
        <v>2</v>
      </c>
      <c r="C37" s="374"/>
      <c r="D37" s="374"/>
      <c r="E37" s="374"/>
      <c r="F37" s="374"/>
      <c r="G37" s="379" t="s">
        <v>418</v>
      </c>
      <c r="H37" s="377">
        <v>8</v>
      </c>
      <c r="I37" s="383">
        <f>I38</f>
        <v>0</v>
      </c>
      <c r="J37" s="383">
        <f>J38</f>
        <v>7862.72</v>
      </c>
      <c r="K37" s="383">
        <f>K38</f>
        <v>0</v>
      </c>
    </row>
    <row r="38" spans="1:11" s="350" customFormat="1" ht="12" customHeight="1">
      <c r="A38" s="375">
        <v>2</v>
      </c>
      <c r="B38" s="375">
        <v>2</v>
      </c>
      <c r="C38" s="375">
        <v>1</v>
      </c>
      <c r="D38" s="375"/>
      <c r="E38" s="375"/>
      <c r="F38" s="375"/>
      <c r="G38" s="381" t="s">
        <v>418</v>
      </c>
      <c r="H38" s="373">
        <v>9</v>
      </c>
      <c r="I38" s="382"/>
      <c r="J38" s="382">
        <v>7862.72</v>
      </c>
      <c r="K38" s="382"/>
    </row>
    <row r="39" spans="1:11" s="380" customFormat="1" ht="12" hidden="1" customHeight="1" collapsed="1">
      <c r="A39" s="374">
        <v>2</v>
      </c>
      <c r="B39" s="374">
        <v>3</v>
      </c>
      <c r="C39" s="374"/>
      <c r="D39" s="374"/>
      <c r="E39" s="374"/>
      <c r="F39" s="374"/>
      <c r="G39" s="379" t="s">
        <v>61</v>
      </c>
      <c r="H39" s="377">
        <v>10</v>
      </c>
      <c r="I39" s="378">
        <f>I40+I41</f>
        <v>0</v>
      </c>
      <c r="J39" s="378">
        <f>J40+J41</f>
        <v>0</v>
      </c>
      <c r="K39" s="378">
        <f>K40+K41</f>
        <v>0</v>
      </c>
    </row>
    <row r="40" spans="1:11" s="350" customFormat="1" ht="12" hidden="1" customHeight="1" collapsed="1">
      <c r="A40" s="375">
        <v>2</v>
      </c>
      <c r="B40" s="375">
        <v>3</v>
      </c>
      <c r="C40" s="375">
        <v>1</v>
      </c>
      <c r="D40" s="375"/>
      <c r="E40" s="375"/>
      <c r="F40" s="375"/>
      <c r="G40" s="381" t="s">
        <v>62</v>
      </c>
      <c r="H40" s="373">
        <v>11</v>
      </c>
      <c r="I40" s="382"/>
      <c r="J40" s="382"/>
      <c r="K40" s="382"/>
    </row>
    <row r="41" spans="1:11" s="350" customFormat="1" ht="12" hidden="1" customHeight="1" collapsed="1">
      <c r="A41" s="375">
        <v>2</v>
      </c>
      <c r="B41" s="375">
        <v>3</v>
      </c>
      <c r="C41" s="375">
        <v>2</v>
      </c>
      <c r="D41" s="375"/>
      <c r="E41" s="375"/>
      <c r="F41" s="375"/>
      <c r="G41" s="381" t="s">
        <v>73</v>
      </c>
      <c r="H41" s="373">
        <v>12</v>
      </c>
      <c r="I41" s="382"/>
      <c r="J41" s="382"/>
      <c r="K41" s="382"/>
    </row>
    <row r="42" spans="1:11" s="380" customFormat="1" ht="12" hidden="1" customHeight="1" collapsed="1">
      <c r="A42" s="374">
        <v>2</v>
      </c>
      <c r="B42" s="374">
        <v>4</v>
      </c>
      <c r="C42" s="374"/>
      <c r="D42" s="374"/>
      <c r="E42" s="374"/>
      <c r="F42" s="374"/>
      <c r="G42" s="379" t="s">
        <v>74</v>
      </c>
      <c r="H42" s="377">
        <v>13</v>
      </c>
      <c r="I42" s="378">
        <f>I43</f>
        <v>0</v>
      </c>
      <c r="J42" s="378">
        <f>J43</f>
        <v>0</v>
      </c>
      <c r="K42" s="378">
        <f>K43</f>
        <v>0</v>
      </c>
    </row>
    <row r="43" spans="1:11" s="350" customFormat="1" ht="12" hidden="1" customHeight="1" collapsed="1">
      <c r="A43" s="375">
        <v>2</v>
      </c>
      <c r="B43" s="375">
        <v>4</v>
      </c>
      <c r="C43" s="375">
        <v>1</v>
      </c>
      <c r="D43" s="375"/>
      <c r="E43" s="375"/>
      <c r="F43" s="375"/>
      <c r="G43" s="381" t="s">
        <v>419</v>
      </c>
      <c r="H43" s="373">
        <v>14</v>
      </c>
      <c r="I43" s="382">
        <f>I44+I45+I46</f>
        <v>0</v>
      </c>
      <c r="J43" s="382">
        <f>J44+J45+J46</f>
        <v>0</v>
      </c>
      <c r="K43" s="382">
        <f>K44+K45+K46</f>
        <v>0</v>
      </c>
    </row>
    <row r="44" spans="1:11" s="350" customFormat="1" ht="12" hidden="1" customHeight="1" collapsed="1">
      <c r="A44" s="375">
        <v>2</v>
      </c>
      <c r="B44" s="375">
        <v>4</v>
      </c>
      <c r="C44" s="375">
        <v>1</v>
      </c>
      <c r="D44" s="375">
        <v>1</v>
      </c>
      <c r="E44" s="375">
        <v>1</v>
      </c>
      <c r="F44" s="375">
        <v>1</v>
      </c>
      <c r="G44" s="381" t="s">
        <v>76</v>
      </c>
      <c r="H44" s="373">
        <v>15</v>
      </c>
      <c r="I44" s="382"/>
      <c r="J44" s="382"/>
      <c r="K44" s="382"/>
    </row>
    <row r="45" spans="1:11" s="350" customFormat="1" ht="12" hidden="1" customHeight="1" collapsed="1">
      <c r="A45" s="375">
        <v>2</v>
      </c>
      <c r="B45" s="375">
        <v>4</v>
      </c>
      <c r="C45" s="375">
        <v>1</v>
      </c>
      <c r="D45" s="375">
        <v>1</v>
      </c>
      <c r="E45" s="375">
        <v>1</v>
      </c>
      <c r="F45" s="375">
        <v>2</v>
      </c>
      <c r="G45" s="381" t="s">
        <v>77</v>
      </c>
      <c r="H45" s="373">
        <v>16</v>
      </c>
      <c r="I45" s="382"/>
      <c r="J45" s="382"/>
      <c r="K45" s="382"/>
    </row>
    <row r="46" spans="1:11" s="350" customFormat="1" ht="12" hidden="1" customHeight="1" collapsed="1">
      <c r="A46" s="375">
        <v>2</v>
      </c>
      <c r="B46" s="375">
        <v>4</v>
      </c>
      <c r="C46" s="375">
        <v>1</v>
      </c>
      <c r="D46" s="375">
        <v>1</v>
      </c>
      <c r="E46" s="375">
        <v>1</v>
      </c>
      <c r="F46" s="375">
        <v>3</v>
      </c>
      <c r="G46" s="381" t="s">
        <v>78</v>
      </c>
      <c r="H46" s="373">
        <v>17</v>
      </c>
      <c r="I46" s="382"/>
      <c r="J46" s="382"/>
      <c r="K46" s="382"/>
    </row>
    <row r="47" spans="1:11" s="380" customFormat="1" ht="12" hidden="1" customHeight="1" collapsed="1">
      <c r="A47" s="374">
        <v>2</v>
      </c>
      <c r="B47" s="374">
        <v>5</v>
      </c>
      <c r="C47" s="374"/>
      <c r="D47" s="374"/>
      <c r="E47" s="374"/>
      <c r="F47" s="374"/>
      <c r="G47" s="379" t="s">
        <v>79</v>
      </c>
      <c r="H47" s="377">
        <v>18</v>
      </c>
      <c r="I47" s="378">
        <f>I48+I51+I54</f>
        <v>0</v>
      </c>
      <c r="J47" s="378">
        <f>J48+J51+J54</f>
        <v>0</v>
      </c>
      <c r="K47" s="378">
        <f>K48+K51+K54</f>
        <v>0</v>
      </c>
    </row>
    <row r="48" spans="1:11" s="350" customFormat="1" ht="12" hidden="1" customHeight="1" collapsed="1">
      <c r="A48" s="375">
        <v>2</v>
      </c>
      <c r="B48" s="375">
        <v>5</v>
      </c>
      <c r="C48" s="375">
        <v>1</v>
      </c>
      <c r="D48" s="375"/>
      <c r="E48" s="375"/>
      <c r="F48" s="375"/>
      <c r="G48" s="381" t="s">
        <v>80</v>
      </c>
      <c r="H48" s="373">
        <v>19</v>
      </c>
      <c r="I48" s="382">
        <f>I49+I50</f>
        <v>0</v>
      </c>
      <c r="J48" s="382">
        <f>J49+J50</f>
        <v>0</v>
      </c>
      <c r="K48" s="382">
        <f>K49+K50</f>
        <v>0</v>
      </c>
    </row>
    <row r="49" spans="1:11" s="350" customFormat="1" ht="24" hidden="1" customHeight="1" collapsed="1">
      <c r="A49" s="375">
        <v>2</v>
      </c>
      <c r="B49" s="375">
        <v>5</v>
      </c>
      <c r="C49" s="375">
        <v>1</v>
      </c>
      <c r="D49" s="375">
        <v>1</v>
      </c>
      <c r="E49" s="375">
        <v>1</v>
      </c>
      <c r="F49" s="375">
        <v>1</v>
      </c>
      <c r="G49" s="381" t="s">
        <v>81</v>
      </c>
      <c r="H49" s="373">
        <v>20</v>
      </c>
      <c r="I49" s="382"/>
      <c r="J49" s="382"/>
      <c r="K49" s="382"/>
    </row>
    <row r="50" spans="1:11" s="350" customFormat="1" ht="12" hidden="1" customHeight="1" collapsed="1">
      <c r="A50" s="375">
        <v>2</v>
      </c>
      <c r="B50" s="375">
        <v>5</v>
      </c>
      <c r="C50" s="375">
        <v>1</v>
      </c>
      <c r="D50" s="375">
        <v>1</v>
      </c>
      <c r="E50" s="375">
        <v>1</v>
      </c>
      <c r="F50" s="375">
        <v>2</v>
      </c>
      <c r="G50" s="381" t="s">
        <v>82</v>
      </c>
      <c r="H50" s="373">
        <v>21</v>
      </c>
      <c r="I50" s="382"/>
      <c r="J50" s="382"/>
      <c r="K50" s="382"/>
    </row>
    <row r="51" spans="1:11" s="350" customFormat="1" ht="12" hidden="1" customHeight="1" collapsed="1">
      <c r="A51" s="375">
        <v>2</v>
      </c>
      <c r="B51" s="375">
        <v>5</v>
      </c>
      <c r="C51" s="375">
        <v>2</v>
      </c>
      <c r="D51" s="375"/>
      <c r="E51" s="375"/>
      <c r="F51" s="375"/>
      <c r="G51" s="381" t="s">
        <v>83</v>
      </c>
      <c r="H51" s="373">
        <v>22</v>
      </c>
      <c r="I51" s="382">
        <f>I52+I53</f>
        <v>0</v>
      </c>
      <c r="J51" s="382">
        <f>J52+J53</f>
        <v>0</v>
      </c>
      <c r="K51" s="382">
        <f>K52+K53</f>
        <v>0</v>
      </c>
    </row>
    <row r="52" spans="1:11" s="350" customFormat="1" ht="24" hidden="1" customHeight="1" collapsed="1">
      <c r="A52" s="375">
        <v>2</v>
      </c>
      <c r="B52" s="375">
        <v>5</v>
      </c>
      <c r="C52" s="375">
        <v>2</v>
      </c>
      <c r="D52" s="375">
        <v>1</v>
      </c>
      <c r="E52" s="375">
        <v>1</v>
      </c>
      <c r="F52" s="375">
        <v>1</v>
      </c>
      <c r="G52" s="381" t="s">
        <v>84</v>
      </c>
      <c r="H52" s="373">
        <v>23</v>
      </c>
      <c r="I52" s="382"/>
      <c r="J52" s="382"/>
      <c r="K52" s="382"/>
    </row>
    <row r="53" spans="1:11" s="350" customFormat="1" ht="12" hidden="1" customHeight="1" collapsed="1">
      <c r="A53" s="375">
        <v>2</v>
      </c>
      <c r="B53" s="375">
        <v>5</v>
      </c>
      <c r="C53" s="375">
        <v>2</v>
      </c>
      <c r="D53" s="375">
        <v>1</v>
      </c>
      <c r="E53" s="375">
        <v>1</v>
      </c>
      <c r="F53" s="375">
        <v>2</v>
      </c>
      <c r="G53" s="381" t="s">
        <v>420</v>
      </c>
      <c r="H53" s="373">
        <v>24</v>
      </c>
      <c r="I53" s="382"/>
      <c r="J53" s="382"/>
      <c r="K53" s="382"/>
    </row>
    <row r="54" spans="1:11" s="350" customFormat="1" ht="12" hidden="1" customHeight="1" collapsed="1">
      <c r="A54" s="375">
        <v>2</v>
      </c>
      <c r="B54" s="375">
        <v>5</v>
      </c>
      <c r="C54" s="375">
        <v>3</v>
      </c>
      <c r="D54" s="375"/>
      <c r="E54" s="375"/>
      <c r="F54" s="375"/>
      <c r="G54" s="381" t="s">
        <v>86</v>
      </c>
      <c r="H54" s="373">
        <v>25</v>
      </c>
      <c r="I54" s="382">
        <f>I55+I56+I57+I58</f>
        <v>0</v>
      </c>
      <c r="J54" s="382">
        <f>J55+J56+J57+J58</f>
        <v>0</v>
      </c>
      <c r="K54" s="382">
        <f>K55+K56+K57+K58</f>
        <v>0</v>
      </c>
    </row>
    <row r="55" spans="1:11" s="350" customFormat="1" ht="24" hidden="1" customHeight="1" collapsed="1">
      <c r="A55" s="375">
        <v>2</v>
      </c>
      <c r="B55" s="375">
        <v>5</v>
      </c>
      <c r="C55" s="375">
        <v>3</v>
      </c>
      <c r="D55" s="375">
        <v>1</v>
      </c>
      <c r="E55" s="375">
        <v>1</v>
      </c>
      <c r="F55" s="375">
        <v>1</v>
      </c>
      <c r="G55" s="381" t="s">
        <v>87</v>
      </c>
      <c r="H55" s="373">
        <v>26</v>
      </c>
      <c r="I55" s="382"/>
      <c r="J55" s="382"/>
      <c r="K55" s="382"/>
    </row>
    <row r="56" spans="1:11" s="350" customFormat="1" ht="12" hidden="1" customHeight="1" collapsed="1">
      <c r="A56" s="375">
        <v>2</v>
      </c>
      <c r="B56" s="375">
        <v>5</v>
      </c>
      <c r="C56" s="375">
        <v>3</v>
      </c>
      <c r="D56" s="375">
        <v>1</v>
      </c>
      <c r="E56" s="375">
        <v>1</v>
      </c>
      <c r="F56" s="375">
        <v>2</v>
      </c>
      <c r="G56" s="381" t="s">
        <v>88</v>
      </c>
      <c r="H56" s="373">
        <v>27</v>
      </c>
      <c r="I56" s="382"/>
      <c r="J56" s="382"/>
      <c r="K56" s="382"/>
    </row>
    <row r="57" spans="1:11" s="350" customFormat="1" ht="24" hidden="1" customHeight="1" collapsed="1">
      <c r="A57" s="375">
        <v>2</v>
      </c>
      <c r="B57" s="375">
        <v>5</v>
      </c>
      <c r="C57" s="375">
        <v>3</v>
      </c>
      <c r="D57" s="375">
        <v>2</v>
      </c>
      <c r="E57" s="375">
        <v>1</v>
      </c>
      <c r="F57" s="375">
        <v>1</v>
      </c>
      <c r="G57" s="384" t="s">
        <v>89</v>
      </c>
      <c r="H57" s="373">
        <v>28</v>
      </c>
      <c r="I57" s="382"/>
      <c r="J57" s="382"/>
      <c r="K57" s="382"/>
    </row>
    <row r="58" spans="1:11" s="350" customFormat="1" ht="12" hidden="1" customHeight="1" collapsed="1">
      <c r="A58" s="375">
        <v>2</v>
      </c>
      <c r="B58" s="375">
        <v>5</v>
      </c>
      <c r="C58" s="375">
        <v>3</v>
      </c>
      <c r="D58" s="375">
        <v>2</v>
      </c>
      <c r="E58" s="375">
        <v>1</v>
      </c>
      <c r="F58" s="375">
        <v>2</v>
      </c>
      <c r="G58" s="384" t="s">
        <v>90</v>
      </c>
      <c r="H58" s="373">
        <v>29</v>
      </c>
      <c r="I58" s="382"/>
      <c r="J58" s="382"/>
      <c r="K58" s="382"/>
    </row>
    <row r="59" spans="1:11" s="380" customFormat="1" ht="12" hidden="1" customHeight="1" collapsed="1">
      <c r="A59" s="374">
        <v>2</v>
      </c>
      <c r="B59" s="374">
        <v>6</v>
      </c>
      <c r="C59" s="374"/>
      <c r="D59" s="374"/>
      <c r="E59" s="374"/>
      <c r="F59" s="374"/>
      <c r="G59" s="379" t="s">
        <v>91</v>
      </c>
      <c r="H59" s="377">
        <v>30</v>
      </c>
      <c r="I59" s="378">
        <f>I60+I61+I62+I63+I64</f>
        <v>0</v>
      </c>
      <c r="J59" s="378">
        <f>J60+J61+J62+J63+J64</f>
        <v>0</v>
      </c>
      <c r="K59" s="378">
        <f>K60+K61+K62+K63+K64</f>
        <v>0</v>
      </c>
    </row>
    <row r="60" spans="1:11" s="350" customFormat="1" ht="12" hidden="1" customHeight="1" collapsed="1">
      <c r="A60" s="375">
        <v>2</v>
      </c>
      <c r="B60" s="375">
        <v>6</v>
      </c>
      <c r="C60" s="375">
        <v>1</v>
      </c>
      <c r="D60" s="375"/>
      <c r="E60" s="375"/>
      <c r="F60" s="375"/>
      <c r="G60" s="381" t="s">
        <v>421</v>
      </c>
      <c r="H60" s="373">
        <v>31</v>
      </c>
      <c r="I60" s="382"/>
      <c r="J60" s="382"/>
      <c r="K60" s="382"/>
    </row>
    <row r="61" spans="1:11" s="350" customFormat="1" ht="12" hidden="1" customHeight="1" collapsed="1">
      <c r="A61" s="375">
        <v>2</v>
      </c>
      <c r="B61" s="375">
        <v>6</v>
      </c>
      <c r="C61" s="375">
        <v>2</v>
      </c>
      <c r="D61" s="375"/>
      <c r="E61" s="375"/>
      <c r="F61" s="375"/>
      <c r="G61" s="381" t="s">
        <v>422</v>
      </c>
      <c r="H61" s="373">
        <v>32</v>
      </c>
      <c r="I61" s="382"/>
      <c r="J61" s="382"/>
      <c r="K61" s="382"/>
    </row>
    <row r="62" spans="1:11" s="350" customFormat="1" ht="12" hidden="1" customHeight="1" collapsed="1">
      <c r="A62" s="375">
        <v>2</v>
      </c>
      <c r="B62" s="375">
        <v>6</v>
      </c>
      <c r="C62" s="375">
        <v>3</v>
      </c>
      <c r="D62" s="375"/>
      <c r="E62" s="375"/>
      <c r="F62" s="375"/>
      <c r="G62" s="381" t="s">
        <v>423</v>
      </c>
      <c r="H62" s="373">
        <v>33</v>
      </c>
      <c r="I62" s="382"/>
      <c r="J62" s="382"/>
      <c r="K62" s="382"/>
    </row>
    <row r="63" spans="1:11" s="350" customFormat="1" ht="24" hidden="1" customHeight="1" collapsed="1">
      <c r="A63" s="375">
        <v>2</v>
      </c>
      <c r="B63" s="375">
        <v>6</v>
      </c>
      <c r="C63" s="375">
        <v>4</v>
      </c>
      <c r="D63" s="375"/>
      <c r="E63" s="375"/>
      <c r="F63" s="375"/>
      <c r="G63" s="381" t="s">
        <v>97</v>
      </c>
      <c r="H63" s="373">
        <v>34</v>
      </c>
      <c r="I63" s="382"/>
      <c r="J63" s="382"/>
      <c r="K63" s="382"/>
    </row>
    <row r="64" spans="1:11" s="350" customFormat="1" ht="24" hidden="1" customHeight="1" collapsed="1">
      <c r="A64" s="375">
        <v>2</v>
      </c>
      <c r="B64" s="375">
        <v>6</v>
      </c>
      <c r="C64" s="375">
        <v>5</v>
      </c>
      <c r="D64" s="375"/>
      <c r="E64" s="375"/>
      <c r="F64" s="375"/>
      <c r="G64" s="381" t="s">
        <v>100</v>
      </c>
      <c r="H64" s="373">
        <v>35</v>
      </c>
      <c r="I64" s="382"/>
      <c r="J64" s="382"/>
      <c r="K64" s="382"/>
    </row>
    <row r="65" spans="1:11" s="350" customFormat="1" ht="12" customHeight="1">
      <c r="A65" s="374">
        <v>2</v>
      </c>
      <c r="B65" s="374">
        <v>7</v>
      </c>
      <c r="C65" s="375"/>
      <c r="D65" s="375"/>
      <c r="E65" s="375"/>
      <c r="F65" s="375"/>
      <c r="G65" s="379" t="s">
        <v>101</v>
      </c>
      <c r="H65" s="377">
        <v>36</v>
      </c>
      <c r="I65" s="378">
        <f>I66+I69+I73</f>
        <v>0</v>
      </c>
      <c r="J65" s="378">
        <f>J66+J69+J73</f>
        <v>598.9</v>
      </c>
      <c r="K65" s="378">
        <f>K66+K69+K73</f>
        <v>0</v>
      </c>
    </row>
    <row r="66" spans="1:11" s="350" customFormat="1" ht="12" customHeight="1">
      <c r="A66" s="375">
        <v>2</v>
      </c>
      <c r="B66" s="375">
        <v>7</v>
      </c>
      <c r="C66" s="375">
        <v>1</v>
      </c>
      <c r="D66" s="375"/>
      <c r="E66" s="375"/>
      <c r="F66" s="375"/>
      <c r="G66" s="385" t="s">
        <v>424</v>
      </c>
      <c r="H66" s="373">
        <v>37</v>
      </c>
      <c r="I66" s="382">
        <f>I67+I68</f>
        <v>0</v>
      </c>
      <c r="J66" s="382">
        <f>J67+J68</f>
        <v>598.9</v>
      </c>
      <c r="K66" s="382">
        <f>K67+K68</f>
        <v>0</v>
      </c>
    </row>
    <row r="67" spans="1:11" s="350" customFormat="1" ht="12" customHeight="1">
      <c r="A67" s="375">
        <v>2</v>
      </c>
      <c r="B67" s="375">
        <v>7</v>
      </c>
      <c r="C67" s="375">
        <v>1</v>
      </c>
      <c r="D67" s="375">
        <v>1</v>
      </c>
      <c r="E67" s="375">
        <v>1</v>
      </c>
      <c r="F67" s="375">
        <v>1</v>
      </c>
      <c r="G67" s="385" t="s">
        <v>103</v>
      </c>
      <c r="H67" s="373">
        <v>38</v>
      </c>
      <c r="I67" s="382"/>
      <c r="J67" s="382">
        <v>598.9</v>
      </c>
      <c r="K67" s="382"/>
    </row>
    <row r="68" spans="1:11" s="350" customFormat="1" ht="12" hidden="1" customHeight="1" collapsed="1">
      <c r="A68" s="375">
        <v>2</v>
      </c>
      <c r="B68" s="375">
        <v>7</v>
      </c>
      <c r="C68" s="375">
        <v>1</v>
      </c>
      <c r="D68" s="375">
        <v>1</v>
      </c>
      <c r="E68" s="375">
        <v>1</v>
      </c>
      <c r="F68" s="375">
        <v>2</v>
      </c>
      <c r="G68" s="385" t="s">
        <v>104</v>
      </c>
      <c r="H68" s="373">
        <v>39</v>
      </c>
      <c r="I68" s="382"/>
      <c r="J68" s="382"/>
      <c r="K68" s="382"/>
    </row>
    <row r="69" spans="1:11" s="350" customFormat="1" ht="12" hidden="1" customHeight="1" collapsed="1">
      <c r="A69" s="375">
        <v>2</v>
      </c>
      <c r="B69" s="375">
        <v>7</v>
      </c>
      <c r="C69" s="375">
        <v>2</v>
      </c>
      <c r="D69" s="375"/>
      <c r="E69" s="375"/>
      <c r="F69" s="375"/>
      <c r="G69" s="381" t="s">
        <v>425</v>
      </c>
      <c r="H69" s="373">
        <v>40</v>
      </c>
      <c r="I69" s="382">
        <f>I70+I71+I72</f>
        <v>0</v>
      </c>
      <c r="J69" s="382">
        <f>J70+J71+J72</f>
        <v>0</v>
      </c>
      <c r="K69" s="382">
        <f>K70+K71+K72</f>
        <v>0</v>
      </c>
    </row>
    <row r="70" spans="1:11" s="350" customFormat="1" ht="12" hidden="1" customHeight="1" collapsed="1">
      <c r="A70" s="375">
        <v>2</v>
      </c>
      <c r="B70" s="375">
        <v>7</v>
      </c>
      <c r="C70" s="375">
        <v>2</v>
      </c>
      <c r="D70" s="375">
        <v>1</v>
      </c>
      <c r="E70" s="375">
        <v>1</v>
      </c>
      <c r="F70" s="375">
        <v>1</v>
      </c>
      <c r="G70" s="381" t="s">
        <v>426</v>
      </c>
      <c r="H70" s="373">
        <v>41</v>
      </c>
      <c r="I70" s="382"/>
      <c r="J70" s="382"/>
      <c r="K70" s="382"/>
    </row>
    <row r="71" spans="1:11" s="350" customFormat="1" ht="12" hidden="1" customHeight="1" collapsed="1">
      <c r="A71" s="375">
        <v>2</v>
      </c>
      <c r="B71" s="375">
        <v>7</v>
      </c>
      <c r="C71" s="375">
        <v>2</v>
      </c>
      <c r="D71" s="375">
        <v>1</v>
      </c>
      <c r="E71" s="375">
        <v>1</v>
      </c>
      <c r="F71" s="375">
        <v>2</v>
      </c>
      <c r="G71" s="381" t="s">
        <v>427</v>
      </c>
      <c r="H71" s="373">
        <v>42</v>
      </c>
      <c r="I71" s="382"/>
      <c r="J71" s="382"/>
      <c r="K71" s="382"/>
    </row>
    <row r="72" spans="1:11" s="350" customFormat="1" ht="12" hidden="1" customHeight="1" collapsed="1">
      <c r="A72" s="375">
        <v>2</v>
      </c>
      <c r="B72" s="375">
        <v>7</v>
      </c>
      <c r="C72" s="375">
        <v>2</v>
      </c>
      <c r="D72" s="375">
        <v>2</v>
      </c>
      <c r="E72" s="375">
        <v>1</v>
      </c>
      <c r="F72" s="375">
        <v>1</v>
      </c>
      <c r="G72" s="381" t="s">
        <v>109</v>
      </c>
      <c r="H72" s="373">
        <v>43</v>
      </c>
      <c r="I72" s="382"/>
      <c r="J72" s="382"/>
      <c r="K72" s="382"/>
    </row>
    <row r="73" spans="1:11" s="350" customFormat="1" ht="12" hidden="1" customHeight="1" collapsed="1">
      <c r="A73" s="375">
        <v>2</v>
      </c>
      <c r="B73" s="375">
        <v>7</v>
      </c>
      <c r="C73" s="375">
        <v>3</v>
      </c>
      <c r="D73" s="375"/>
      <c r="E73" s="375"/>
      <c r="F73" s="375"/>
      <c r="G73" s="381" t="s">
        <v>110</v>
      </c>
      <c r="H73" s="373">
        <v>44</v>
      </c>
      <c r="I73" s="382"/>
      <c r="J73" s="382"/>
      <c r="K73" s="382"/>
    </row>
    <row r="74" spans="1:11" s="380" customFormat="1" ht="12" hidden="1" customHeight="1" collapsed="1">
      <c r="A74" s="374">
        <v>2</v>
      </c>
      <c r="B74" s="374">
        <v>8</v>
      </c>
      <c r="C74" s="374"/>
      <c r="D74" s="374"/>
      <c r="E74" s="374"/>
      <c r="F74" s="374"/>
      <c r="G74" s="379" t="s">
        <v>428</v>
      </c>
      <c r="H74" s="377">
        <v>45</v>
      </c>
      <c r="I74" s="378">
        <f>I75+I79</f>
        <v>0</v>
      </c>
      <c r="J74" s="378">
        <f>J75+J79</f>
        <v>0</v>
      </c>
      <c r="K74" s="378">
        <f>K75+K79</f>
        <v>0</v>
      </c>
    </row>
    <row r="75" spans="1:11" s="350" customFormat="1" ht="12" hidden="1" customHeight="1" collapsed="1">
      <c r="A75" s="375">
        <v>2</v>
      </c>
      <c r="B75" s="375">
        <v>8</v>
      </c>
      <c r="C75" s="375">
        <v>1</v>
      </c>
      <c r="D75" s="375">
        <v>1</v>
      </c>
      <c r="E75" s="375"/>
      <c r="F75" s="375"/>
      <c r="G75" s="381" t="s">
        <v>114</v>
      </c>
      <c r="H75" s="373">
        <v>46</v>
      </c>
      <c r="I75" s="382">
        <f>I76+I77+I78</f>
        <v>0</v>
      </c>
      <c r="J75" s="382">
        <f>J76+J77+J78</f>
        <v>0</v>
      </c>
      <c r="K75" s="382">
        <f>K76+K77+K78</f>
        <v>0</v>
      </c>
    </row>
    <row r="76" spans="1:11" s="350" customFormat="1" ht="12" hidden="1" customHeight="1" collapsed="1">
      <c r="A76" s="375">
        <v>2</v>
      </c>
      <c r="B76" s="375">
        <v>8</v>
      </c>
      <c r="C76" s="375">
        <v>1</v>
      </c>
      <c r="D76" s="375">
        <v>1</v>
      </c>
      <c r="E76" s="375">
        <v>1</v>
      </c>
      <c r="F76" s="375">
        <v>1</v>
      </c>
      <c r="G76" s="381" t="s">
        <v>429</v>
      </c>
      <c r="H76" s="373">
        <v>47</v>
      </c>
      <c r="I76" s="382"/>
      <c r="J76" s="382"/>
      <c r="K76" s="382"/>
    </row>
    <row r="77" spans="1:11" s="350" customFormat="1" ht="12" hidden="1" customHeight="1" collapsed="1">
      <c r="A77" s="375">
        <v>2</v>
      </c>
      <c r="B77" s="375">
        <v>8</v>
      </c>
      <c r="C77" s="375">
        <v>1</v>
      </c>
      <c r="D77" s="375">
        <v>1</v>
      </c>
      <c r="E77" s="375">
        <v>1</v>
      </c>
      <c r="F77" s="375">
        <v>2</v>
      </c>
      <c r="G77" s="381" t="s">
        <v>430</v>
      </c>
      <c r="H77" s="373">
        <v>48</v>
      </c>
      <c r="I77" s="382"/>
      <c r="J77" s="382"/>
      <c r="K77" s="382"/>
    </row>
    <row r="78" spans="1:11" s="350" customFormat="1" ht="12" hidden="1" customHeight="1" collapsed="1">
      <c r="A78" s="375">
        <v>2</v>
      </c>
      <c r="B78" s="375">
        <v>8</v>
      </c>
      <c r="C78" s="375">
        <v>1</v>
      </c>
      <c r="D78" s="375">
        <v>1</v>
      </c>
      <c r="E78" s="375">
        <v>1</v>
      </c>
      <c r="F78" s="375">
        <v>3</v>
      </c>
      <c r="G78" s="384" t="s">
        <v>117</v>
      </c>
      <c r="H78" s="373">
        <v>49</v>
      </c>
      <c r="I78" s="382"/>
      <c r="J78" s="382"/>
      <c r="K78" s="382"/>
    </row>
    <row r="79" spans="1:11" s="350" customFormat="1" ht="12" hidden="1" customHeight="1" collapsed="1">
      <c r="A79" s="375">
        <v>2</v>
      </c>
      <c r="B79" s="375">
        <v>8</v>
      </c>
      <c r="C79" s="375">
        <v>1</v>
      </c>
      <c r="D79" s="375">
        <v>2</v>
      </c>
      <c r="E79" s="375"/>
      <c r="F79" s="375"/>
      <c r="G79" s="381" t="s">
        <v>118</v>
      </c>
      <c r="H79" s="373">
        <v>50</v>
      </c>
      <c r="I79" s="382"/>
      <c r="J79" s="382"/>
      <c r="K79" s="382"/>
    </row>
    <row r="80" spans="1:11" s="380" customFormat="1" ht="36" hidden="1" customHeight="1" collapsed="1">
      <c r="A80" s="386">
        <v>2</v>
      </c>
      <c r="B80" s="386">
        <v>9</v>
      </c>
      <c r="C80" s="386"/>
      <c r="D80" s="386"/>
      <c r="E80" s="386"/>
      <c r="F80" s="386"/>
      <c r="G80" s="379" t="s">
        <v>431</v>
      </c>
      <c r="H80" s="377">
        <v>51</v>
      </c>
      <c r="I80" s="378"/>
      <c r="J80" s="378"/>
      <c r="K80" s="378"/>
    </row>
    <row r="81" spans="1:11" s="380" customFormat="1" ht="48" hidden="1" customHeight="1" collapsed="1">
      <c r="A81" s="374">
        <v>3</v>
      </c>
      <c r="B81" s="374"/>
      <c r="C81" s="374"/>
      <c r="D81" s="374"/>
      <c r="E81" s="374"/>
      <c r="F81" s="374"/>
      <c r="G81" s="379" t="s">
        <v>432</v>
      </c>
      <c r="H81" s="377">
        <v>52</v>
      </c>
      <c r="I81" s="378">
        <f>I82+I88+I89</f>
        <v>0</v>
      </c>
      <c r="J81" s="378">
        <f>J82+J88+J89</f>
        <v>0</v>
      </c>
      <c r="K81" s="378">
        <f>K82+K88+K89</f>
        <v>0</v>
      </c>
    </row>
    <row r="82" spans="1:11" s="380" customFormat="1" ht="24" hidden="1" customHeight="1" collapsed="1">
      <c r="A82" s="374">
        <v>3</v>
      </c>
      <c r="B82" s="374">
        <v>1</v>
      </c>
      <c r="C82" s="374"/>
      <c r="D82" s="374"/>
      <c r="E82" s="374"/>
      <c r="F82" s="374"/>
      <c r="G82" s="379" t="s">
        <v>134</v>
      </c>
      <c r="H82" s="377">
        <v>53</v>
      </c>
      <c r="I82" s="378">
        <f>I83+I84+I85+I86+I87</f>
        <v>0</v>
      </c>
      <c r="J82" s="378">
        <f>J83+J84+J85+J86+J87</f>
        <v>0</v>
      </c>
      <c r="K82" s="378">
        <f>K83+K84+K85+K86+K87</f>
        <v>0</v>
      </c>
    </row>
    <row r="83" spans="1:11" s="350" customFormat="1" ht="24" hidden="1" customHeight="1" collapsed="1">
      <c r="A83" s="387">
        <v>3</v>
      </c>
      <c r="B83" s="387">
        <v>1</v>
      </c>
      <c r="C83" s="387">
        <v>1</v>
      </c>
      <c r="D83" s="388"/>
      <c r="E83" s="388"/>
      <c r="F83" s="388"/>
      <c r="G83" s="381" t="s">
        <v>433</v>
      </c>
      <c r="H83" s="373">
        <v>54</v>
      </c>
      <c r="I83" s="382"/>
      <c r="J83" s="382"/>
      <c r="K83" s="382"/>
    </row>
    <row r="84" spans="1:11" s="350" customFormat="1" ht="12" hidden="1" customHeight="1" collapsed="1">
      <c r="A84" s="387">
        <v>3</v>
      </c>
      <c r="B84" s="387">
        <v>1</v>
      </c>
      <c r="C84" s="387">
        <v>2</v>
      </c>
      <c r="D84" s="387"/>
      <c r="E84" s="388"/>
      <c r="F84" s="388"/>
      <c r="G84" s="384" t="s">
        <v>152</v>
      </c>
      <c r="H84" s="373">
        <v>55</v>
      </c>
      <c r="I84" s="382"/>
      <c r="J84" s="382"/>
      <c r="K84" s="382"/>
    </row>
    <row r="85" spans="1:11" s="350" customFormat="1" ht="12" hidden="1" customHeight="1" collapsed="1">
      <c r="A85" s="387">
        <v>3</v>
      </c>
      <c r="B85" s="387">
        <v>1</v>
      </c>
      <c r="C85" s="387">
        <v>3</v>
      </c>
      <c r="D85" s="387"/>
      <c r="E85" s="387"/>
      <c r="F85" s="387"/>
      <c r="G85" s="384" t="s">
        <v>157</v>
      </c>
      <c r="H85" s="373">
        <v>56</v>
      </c>
      <c r="I85" s="382"/>
      <c r="J85" s="382"/>
      <c r="K85" s="382"/>
    </row>
    <row r="86" spans="1:11" s="350" customFormat="1" ht="12" hidden="1" customHeight="1" collapsed="1">
      <c r="A86" s="387">
        <v>3</v>
      </c>
      <c r="B86" s="387">
        <v>1</v>
      </c>
      <c r="C86" s="387">
        <v>4</v>
      </c>
      <c r="D86" s="387"/>
      <c r="E86" s="387"/>
      <c r="F86" s="387"/>
      <c r="G86" s="384" t="s">
        <v>166</v>
      </c>
      <c r="H86" s="373">
        <v>57</v>
      </c>
      <c r="I86" s="382"/>
      <c r="J86" s="382"/>
      <c r="K86" s="382"/>
    </row>
    <row r="87" spans="1:11" s="350" customFormat="1" ht="24" hidden="1" customHeight="1" collapsed="1">
      <c r="A87" s="387">
        <v>3</v>
      </c>
      <c r="B87" s="387">
        <v>1</v>
      </c>
      <c r="C87" s="387">
        <v>5</v>
      </c>
      <c r="D87" s="387"/>
      <c r="E87" s="387"/>
      <c r="F87" s="387"/>
      <c r="G87" s="384" t="s">
        <v>434</v>
      </c>
      <c r="H87" s="373">
        <v>58</v>
      </c>
      <c r="I87" s="382"/>
      <c r="J87" s="382"/>
      <c r="K87" s="382"/>
    </row>
    <row r="88" spans="1:11" s="380" customFormat="1" ht="24.75" hidden="1" customHeight="1" collapsed="1">
      <c r="A88" s="388">
        <v>3</v>
      </c>
      <c r="B88" s="388">
        <v>2</v>
      </c>
      <c r="C88" s="388"/>
      <c r="D88" s="388"/>
      <c r="E88" s="388"/>
      <c r="F88" s="388"/>
      <c r="G88" s="389" t="s">
        <v>435</v>
      </c>
      <c r="H88" s="377">
        <v>59</v>
      </c>
      <c r="I88" s="378"/>
      <c r="J88" s="378"/>
      <c r="K88" s="378"/>
    </row>
    <row r="89" spans="1:11" s="380" customFormat="1" ht="24" hidden="1" customHeight="1" collapsed="1">
      <c r="A89" s="388">
        <v>3</v>
      </c>
      <c r="B89" s="388">
        <v>3</v>
      </c>
      <c r="C89" s="388"/>
      <c r="D89" s="388"/>
      <c r="E89" s="388"/>
      <c r="F89" s="388"/>
      <c r="G89" s="389" t="s">
        <v>209</v>
      </c>
      <c r="H89" s="377">
        <v>60</v>
      </c>
      <c r="I89" s="378"/>
      <c r="J89" s="378"/>
      <c r="K89" s="378"/>
    </row>
    <row r="90" spans="1:11" s="380" customFormat="1" ht="12" customHeight="1">
      <c r="A90" s="374"/>
      <c r="B90" s="374"/>
      <c r="C90" s="374"/>
      <c r="D90" s="374"/>
      <c r="E90" s="374"/>
      <c r="F90" s="374"/>
      <c r="G90" s="379" t="s">
        <v>436</v>
      </c>
      <c r="H90" s="377">
        <v>61</v>
      </c>
      <c r="I90" s="378">
        <f>I30+I81</f>
        <v>0</v>
      </c>
      <c r="J90" s="378">
        <f>J30+J81</f>
        <v>8512.75</v>
      </c>
      <c r="K90" s="378">
        <f>K30+K81</f>
        <v>0</v>
      </c>
    </row>
    <row r="91" spans="1:11" s="350" customFormat="1" ht="9" customHeight="1">
      <c r="A91" s="390"/>
      <c r="B91" s="390"/>
      <c r="C91" s="390"/>
      <c r="D91" s="391"/>
      <c r="E91" s="391"/>
      <c r="F91" s="391"/>
      <c r="G91" s="391"/>
      <c r="H91" s="356"/>
      <c r="I91" s="357"/>
      <c r="J91" s="357"/>
      <c r="K91" s="392"/>
    </row>
    <row r="92" spans="1:11" s="350" customFormat="1" ht="12" customHeight="1">
      <c r="A92" s="357" t="s">
        <v>437</v>
      </c>
      <c r="H92" s="393"/>
      <c r="I92" s="394"/>
    </row>
    <row r="93" spans="1:11" s="350" customFormat="1">
      <c r="H93" s="395"/>
      <c r="I93" s="353"/>
      <c r="J93" s="353"/>
      <c r="K93" s="353"/>
    </row>
    <row r="94" spans="1:11" s="350" customFormat="1">
      <c r="A94" s="396" t="s">
        <v>229</v>
      </c>
      <c r="B94" s="397"/>
      <c r="C94" s="397"/>
      <c r="D94" s="397"/>
      <c r="E94" s="397"/>
      <c r="F94" s="397"/>
      <c r="G94" s="397"/>
      <c r="H94" s="398"/>
      <c r="I94" s="399"/>
      <c r="J94" s="399"/>
      <c r="K94" s="400" t="s">
        <v>230</v>
      </c>
    </row>
    <row r="95" spans="1:11" s="350" customFormat="1" ht="12" customHeight="1">
      <c r="A95" s="468" t="s">
        <v>438</v>
      </c>
      <c r="B95" s="459"/>
      <c r="C95" s="459"/>
      <c r="D95" s="459"/>
      <c r="E95" s="459"/>
      <c r="F95" s="459"/>
      <c r="G95" s="459"/>
      <c r="H95" s="395"/>
      <c r="I95" s="401" t="s">
        <v>232</v>
      </c>
      <c r="J95" s="401"/>
      <c r="K95" s="402" t="s">
        <v>233</v>
      </c>
    </row>
    <row r="96" spans="1:11" s="350" customFormat="1" ht="12" customHeight="1">
      <c r="A96" s="357"/>
      <c r="B96" s="357"/>
      <c r="C96" s="403"/>
      <c r="D96" s="357"/>
      <c r="E96" s="357"/>
      <c r="F96" s="469"/>
      <c r="G96" s="459"/>
      <c r="H96" s="395"/>
      <c r="I96" s="404"/>
      <c r="J96" s="405"/>
      <c r="K96" s="405"/>
    </row>
    <row r="97" spans="1:11" s="350" customFormat="1">
      <c r="A97" s="396" t="s">
        <v>234</v>
      </c>
      <c r="B97" s="396"/>
      <c r="C97" s="396"/>
      <c r="D97" s="396"/>
      <c r="E97" s="396"/>
      <c r="F97" s="396"/>
      <c r="G97" s="396"/>
      <c r="H97" s="395"/>
      <c r="I97" s="399"/>
      <c r="J97" s="399"/>
      <c r="K97" s="400" t="s">
        <v>235</v>
      </c>
    </row>
    <row r="98" spans="1:11" s="350" customFormat="1" ht="24.75" customHeight="1">
      <c r="A98" s="455" t="s">
        <v>439</v>
      </c>
      <c r="B98" s="456"/>
      <c r="C98" s="456"/>
      <c r="D98" s="456"/>
      <c r="E98" s="456"/>
      <c r="F98" s="456"/>
      <c r="G98" s="456"/>
      <c r="H98" s="398"/>
      <c r="I98" s="401" t="s">
        <v>232</v>
      </c>
      <c r="J98" s="406"/>
      <c r="K98" s="406" t="s">
        <v>233</v>
      </c>
    </row>
    <row r="99" spans="1:11" s="407" customFormat="1" ht="12.75" customHeight="1">
      <c r="H99" s="355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70866141732283472" right="0.70866141732283472" top="3.937007874015748E-2" bottom="3.937007874015748E-2" header="3.937007874015748E-2" footer="3.937007874015748E-2"/>
  <pageSetup paperSize="9" scale="9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CAF0-C98A-4289-A827-016BABD1A039}">
  <sheetPr>
    <pageSetUpPr fitToPage="1"/>
  </sheetPr>
  <dimension ref="A2:J54"/>
  <sheetViews>
    <sheetView topLeftCell="A22" workbookViewId="0">
      <selection activeCell="G55" sqref="G55"/>
    </sheetView>
  </sheetViews>
  <sheetFormatPr defaultRowHeight="15"/>
  <cols>
    <col min="1" max="1" width="9.28515625" style="307" customWidth="1"/>
    <col min="2" max="2" width="35.85546875" style="307" customWidth="1"/>
    <col min="3" max="3" width="8.42578125" style="307" customWidth="1"/>
    <col min="4" max="4" width="8.28515625" style="307" customWidth="1"/>
    <col min="5" max="5" width="7.7109375" style="307" customWidth="1"/>
    <col min="6" max="6" width="8.85546875" style="307" customWidth="1"/>
    <col min="7" max="7" width="7.85546875" style="307" customWidth="1"/>
    <col min="8" max="8" width="8.28515625" style="307" customWidth="1"/>
    <col min="9" max="16384" width="9.140625" style="307"/>
  </cols>
  <sheetData>
    <row r="2" spans="1:10">
      <c r="E2" s="477" t="s">
        <v>440</v>
      </c>
      <c r="F2" s="477"/>
      <c r="G2" s="477"/>
      <c r="H2" s="477"/>
    </row>
    <row r="3" spans="1:10">
      <c r="A3" s="308"/>
      <c r="E3" s="477" t="s">
        <v>331</v>
      </c>
      <c r="F3" s="477"/>
      <c r="G3" s="477"/>
      <c r="H3" s="477"/>
    </row>
    <row r="4" spans="1:10">
      <c r="E4" s="477" t="s">
        <v>332</v>
      </c>
      <c r="F4" s="477"/>
      <c r="G4" s="477"/>
      <c r="H4" s="477"/>
    </row>
    <row r="5" spans="1:10">
      <c r="E5" s="478" t="s">
        <v>441</v>
      </c>
      <c r="F5" s="477"/>
      <c r="G5" s="477"/>
      <c r="H5" s="477"/>
    </row>
    <row r="6" spans="1:10">
      <c r="E6" s="478" t="s">
        <v>442</v>
      </c>
      <c r="F6" s="477"/>
      <c r="G6" s="477"/>
      <c r="H6" s="477"/>
    </row>
    <row r="7" spans="1:10">
      <c r="F7" s="349"/>
      <c r="G7" s="349"/>
      <c r="H7" s="349"/>
    </row>
    <row r="8" spans="1:10">
      <c r="B8" s="324" t="s">
        <v>443</v>
      </c>
    </row>
    <row r="9" spans="1:10">
      <c r="A9" s="475" t="s">
        <v>335</v>
      </c>
      <c r="B9" s="476"/>
      <c r="C9" s="475"/>
      <c r="D9" s="475"/>
      <c r="E9" s="408"/>
      <c r="F9" s="408"/>
      <c r="G9" s="408"/>
      <c r="H9" s="408"/>
    </row>
    <row r="11" spans="1:10" ht="15" customHeight="1">
      <c r="A11" s="479" t="s">
        <v>444</v>
      </c>
      <c r="B11" s="479"/>
      <c r="C11" s="479"/>
      <c r="D11" s="479"/>
      <c r="E11" s="479"/>
      <c r="F11" s="479"/>
      <c r="G11" s="479"/>
      <c r="H11" s="308"/>
    </row>
    <row r="12" spans="1:10">
      <c r="B12" s="308"/>
      <c r="C12" s="308"/>
      <c r="D12" s="308"/>
      <c r="E12" s="308"/>
      <c r="F12" s="308"/>
      <c r="G12" s="308"/>
      <c r="H12" s="308"/>
    </row>
    <row r="13" spans="1:10">
      <c r="F13" s="480" t="s">
        <v>445</v>
      </c>
      <c r="G13" s="480"/>
      <c r="H13" s="480"/>
      <c r="J13" s="330"/>
    </row>
    <row r="14" spans="1:10">
      <c r="C14" s="481"/>
      <c r="D14" s="481"/>
      <c r="E14" s="481"/>
      <c r="F14" s="308"/>
      <c r="G14" s="482" t="s">
        <v>253</v>
      </c>
      <c r="H14" s="482"/>
    </row>
    <row r="15" spans="1:10" ht="12.75" customHeight="1">
      <c r="A15" s="483" t="s">
        <v>29</v>
      </c>
      <c r="B15" s="483" t="s">
        <v>30</v>
      </c>
      <c r="C15" s="486" t="s">
        <v>446</v>
      </c>
      <c r="D15" s="489" t="s">
        <v>409</v>
      </c>
      <c r="E15" s="489"/>
      <c r="F15" s="489"/>
      <c r="G15" s="489"/>
      <c r="H15" s="489"/>
    </row>
    <row r="16" spans="1:10" ht="12.75" customHeight="1">
      <c r="A16" s="484"/>
      <c r="B16" s="484"/>
      <c r="C16" s="487"/>
      <c r="D16" s="490" t="s">
        <v>447</v>
      </c>
      <c r="E16" s="490" t="s">
        <v>448</v>
      </c>
      <c r="F16" s="490" t="s">
        <v>449</v>
      </c>
      <c r="G16" s="490" t="s">
        <v>450</v>
      </c>
      <c r="H16" s="490" t="s">
        <v>451</v>
      </c>
    </row>
    <row r="17" spans="1:8">
      <c r="A17" s="484"/>
      <c r="B17" s="484"/>
      <c r="C17" s="487"/>
      <c r="D17" s="490"/>
      <c r="E17" s="490"/>
      <c r="F17" s="490"/>
      <c r="G17" s="490"/>
      <c r="H17" s="492"/>
    </row>
    <row r="18" spans="1:8" ht="41.25" customHeight="1">
      <c r="A18" s="484"/>
      <c r="B18" s="484"/>
      <c r="C18" s="487"/>
      <c r="D18" s="490"/>
      <c r="E18" s="490"/>
      <c r="F18" s="490"/>
      <c r="G18" s="490"/>
      <c r="H18" s="492"/>
    </row>
    <row r="19" spans="1:8" ht="15.75" customHeight="1">
      <c r="A19" s="485"/>
      <c r="B19" s="485"/>
      <c r="C19" s="488"/>
      <c r="D19" s="409" t="s">
        <v>322</v>
      </c>
      <c r="E19" s="409" t="s">
        <v>452</v>
      </c>
      <c r="F19" s="409" t="s">
        <v>328</v>
      </c>
      <c r="G19" s="409" t="s">
        <v>326</v>
      </c>
      <c r="H19" s="410" t="s">
        <v>453</v>
      </c>
    </row>
    <row r="20" spans="1:8" ht="14.1" customHeight="1">
      <c r="A20" s="411" t="s">
        <v>454</v>
      </c>
      <c r="B20" s="412" t="s">
        <v>41</v>
      </c>
      <c r="C20" s="413">
        <f t="shared" ref="C20:C34" si="0">(D20+E20+F20+G20+H20)</f>
        <v>0</v>
      </c>
      <c r="D20" s="414"/>
      <c r="E20" s="414"/>
      <c r="F20" s="414"/>
      <c r="G20" s="414"/>
      <c r="H20" s="414"/>
    </row>
    <row r="21" spans="1:8" ht="14.1" customHeight="1">
      <c r="A21" s="411"/>
      <c r="B21" s="412" t="s">
        <v>455</v>
      </c>
      <c r="C21" s="413">
        <f t="shared" si="0"/>
        <v>0</v>
      </c>
      <c r="D21" s="414"/>
      <c r="E21" s="414"/>
      <c r="F21" s="414"/>
      <c r="G21" s="414"/>
      <c r="H21" s="414"/>
    </row>
    <row r="22" spans="1:8" ht="14.1" customHeight="1">
      <c r="A22" s="411"/>
      <c r="B22" s="412" t="s">
        <v>456</v>
      </c>
      <c r="C22" s="413">
        <f t="shared" si="0"/>
        <v>0</v>
      </c>
      <c r="D22" s="414"/>
      <c r="E22" s="414"/>
      <c r="F22" s="414"/>
      <c r="G22" s="414"/>
      <c r="H22" s="414"/>
    </row>
    <row r="23" spans="1:8" ht="14.1" customHeight="1">
      <c r="A23" s="411" t="s">
        <v>457</v>
      </c>
      <c r="B23" s="412" t="s">
        <v>458</v>
      </c>
      <c r="C23" s="413">
        <f t="shared" si="0"/>
        <v>51.13</v>
      </c>
      <c r="D23" s="414">
        <v>51.13</v>
      </c>
      <c r="E23" s="414"/>
      <c r="F23" s="414"/>
      <c r="G23" s="414"/>
      <c r="H23" s="414"/>
    </row>
    <row r="24" spans="1:8" ht="14.1" customHeight="1">
      <c r="A24" s="411" t="s">
        <v>459</v>
      </c>
      <c r="B24" s="412" t="s">
        <v>460</v>
      </c>
      <c r="C24" s="415">
        <f t="shared" si="0"/>
        <v>7862.7199999999993</v>
      </c>
      <c r="D24" s="416">
        <f>D25+D27+D35+D43</f>
        <v>3598.98</v>
      </c>
      <c r="E24" s="416">
        <f t="shared" ref="E24:H24" si="1">E25+E27+E35+E43</f>
        <v>0</v>
      </c>
      <c r="F24" s="416">
        <f>F25+F27+F34+F35+F43</f>
        <v>116.8</v>
      </c>
      <c r="G24" s="416">
        <f t="shared" si="1"/>
        <v>4146.9399999999996</v>
      </c>
      <c r="H24" s="416">
        <f t="shared" si="1"/>
        <v>0</v>
      </c>
    </row>
    <row r="25" spans="1:8" ht="14.1" customHeight="1">
      <c r="A25" s="411" t="s">
        <v>461</v>
      </c>
      <c r="B25" s="417" t="s">
        <v>46</v>
      </c>
      <c r="C25" s="415">
        <f t="shared" si="0"/>
        <v>6146.94</v>
      </c>
      <c r="D25" s="416">
        <v>2000</v>
      </c>
      <c r="E25" s="414"/>
      <c r="F25" s="414"/>
      <c r="G25" s="414">
        <v>4146.9399999999996</v>
      </c>
      <c r="H25" s="414"/>
    </row>
    <row r="26" spans="1:8" ht="14.1" customHeight="1">
      <c r="A26" s="411" t="s">
        <v>462</v>
      </c>
      <c r="B26" s="417" t="s">
        <v>463</v>
      </c>
      <c r="C26" s="415">
        <f t="shared" si="0"/>
        <v>0</v>
      </c>
      <c r="D26" s="416"/>
      <c r="E26" s="414"/>
      <c r="F26" s="414"/>
      <c r="G26" s="414"/>
      <c r="H26" s="414"/>
    </row>
    <row r="27" spans="1:8" ht="14.1" customHeight="1">
      <c r="A27" s="411" t="s">
        <v>464</v>
      </c>
      <c r="B27" s="417" t="s">
        <v>465</v>
      </c>
      <c r="C27" s="415">
        <f t="shared" si="0"/>
        <v>192.42</v>
      </c>
      <c r="D27" s="416">
        <v>192.42</v>
      </c>
      <c r="E27" s="414"/>
      <c r="F27" s="414"/>
      <c r="G27" s="414"/>
      <c r="H27" s="414"/>
    </row>
    <row r="28" spans="1:8" ht="14.1" customHeight="1">
      <c r="A28" s="411" t="s">
        <v>466</v>
      </c>
      <c r="B28" s="417" t="s">
        <v>467</v>
      </c>
      <c r="C28" s="415">
        <f t="shared" si="0"/>
        <v>0</v>
      </c>
      <c r="D28" s="416"/>
      <c r="E28" s="414"/>
      <c r="F28" s="414"/>
      <c r="G28" s="414"/>
      <c r="H28" s="414"/>
    </row>
    <row r="29" spans="1:8" ht="14.1" customHeight="1">
      <c r="A29" s="411" t="s">
        <v>468</v>
      </c>
      <c r="B29" s="417" t="s">
        <v>469</v>
      </c>
      <c r="C29" s="415">
        <f t="shared" si="0"/>
        <v>0</v>
      </c>
      <c r="D29" s="416"/>
      <c r="E29" s="414"/>
      <c r="F29" s="414"/>
      <c r="G29" s="414"/>
      <c r="H29" s="414"/>
    </row>
    <row r="30" spans="1:8" ht="14.1" customHeight="1">
      <c r="A30" s="411" t="s">
        <v>470</v>
      </c>
      <c r="B30" s="417" t="s">
        <v>51</v>
      </c>
      <c r="C30" s="415">
        <f t="shared" si="0"/>
        <v>0</v>
      </c>
      <c r="D30" s="416"/>
      <c r="E30" s="414"/>
      <c r="F30" s="414"/>
      <c r="G30" s="414"/>
      <c r="H30" s="414"/>
    </row>
    <row r="31" spans="1:8" ht="14.1" customHeight="1">
      <c r="A31" s="411" t="s">
        <v>471</v>
      </c>
      <c r="B31" s="417" t="s">
        <v>52</v>
      </c>
      <c r="C31" s="415">
        <f t="shared" si="0"/>
        <v>0</v>
      </c>
      <c r="D31" s="416"/>
      <c r="E31" s="414"/>
      <c r="F31" s="414"/>
      <c r="G31" s="414"/>
      <c r="H31" s="414"/>
    </row>
    <row r="32" spans="1:8" ht="14.1" customHeight="1">
      <c r="A32" s="411" t="s">
        <v>472</v>
      </c>
      <c r="B32" s="418" t="s">
        <v>473</v>
      </c>
      <c r="C32" s="415">
        <f t="shared" si="0"/>
        <v>0</v>
      </c>
      <c r="D32" s="416"/>
      <c r="E32" s="414"/>
      <c r="F32" s="414"/>
      <c r="G32" s="414"/>
      <c r="H32" s="414"/>
    </row>
    <row r="33" spans="1:8" ht="14.1" customHeight="1">
      <c r="A33" s="411" t="s">
        <v>474</v>
      </c>
      <c r="B33" s="417" t="s">
        <v>475</v>
      </c>
      <c r="C33" s="415">
        <f t="shared" si="0"/>
        <v>0</v>
      </c>
      <c r="D33" s="416"/>
      <c r="E33" s="414"/>
      <c r="F33" s="414"/>
      <c r="G33" s="414"/>
      <c r="H33" s="414"/>
    </row>
    <row r="34" spans="1:8" ht="14.1" customHeight="1">
      <c r="A34" s="411" t="s">
        <v>476</v>
      </c>
      <c r="B34" s="417" t="s">
        <v>55</v>
      </c>
      <c r="C34" s="415">
        <f t="shared" si="0"/>
        <v>116.8</v>
      </c>
      <c r="D34" s="416"/>
      <c r="E34" s="414"/>
      <c r="F34" s="414">
        <v>116.8</v>
      </c>
      <c r="G34" s="414"/>
      <c r="H34" s="414"/>
    </row>
    <row r="35" spans="1:8" ht="14.1" customHeight="1">
      <c r="A35" s="419" t="s">
        <v>477</v>
      </c>
      <c r="B35" s="417" t="s">
        <v>57</v>
      </c>
      <c r="C35" s="415">
        <f>(D35+E35+F35+G35+H35)</f>
        <v>1068.79</v>
      </c>
      <c r="D35" s="416">
        <f>D37+D39</f>
        <v>1068.79</v>
      </c>
      <c r="E35" s="414"/>
      <c r="F35" s="414"/>
      <c r="G35" s="414"/>
      <c r="H35" s="414"/>
    </row>
    <row r="36" spans="1:8" ht="14.1" customHeight="1">
      <c r="A36" s="419"/>
      <c r="B36" s="412" t="s">
        <v>455</v>
      </c>
      <c r="C36" s="415"/>
      <c r="D36" s="416"/>
      <c r="E36" s="414"/>
      <c r="F36" s="414"/>
      <c r="G36" s="414"/>
      <c r="H36" s="414"/>
    </row>
    <row r="37" spans="1:8" ht="14.1" customHeight="1">
      <c r="A37" s="419"/>
      <c r="B37" s="417" t="s">
        <v>478</v>
      </c>
      <c r="C37" s="415">
        <f t="shared" ref="C37:C47" si="2">(D37+E37+F37+G37+H37)</f>
        <v>783.07</v>
      </c>
      <c r="D37" s="416">
        <v>783.07</v>
      </c>
      <c r="E37" s="414"/>
      <c r="F37" s="414"/>
      <c r="G37" s="414"/>
      <c r="H37" s="414"/>
    </row>
    <row r="38" spans="1:8" ht="14.1" customHeight="1">
      <c r="A38" s="419"/>
      <c r="B38" s="417" t="s">
        <v>479</v>
      </c>
      <c r="C38" s="415">
        <f t="shared" si="2"/>
        <v>0</v>
      </c>
      <c r="D38" s="416"/>
      <c r="E38" s="414"/>
      <c r="F38" s="414"/>
      <c r="G38" s="414"/>
      <c r="H38" s="414"/>
    </row>
    <row r="39" spans="1:8" ht="14.1" customHeight="1">
      <c r="A39" s="419"/>
      <c r="B39" s="417" t="s">
        <v>480</v>
      </c>
      <c r="C39" s="415">
        <f t="shared" si="2"/>
        <v>285.72000000000003</v>
      </c>
      <c r="D39" s="416">
        <v>285.72000000000003</v>
      </c>
      <c r="E39" s="414"/>
      <c r="F39" s="414"/>
      <c r="G39" s="414"/>
      <c r="H39" s="414"/>
    </row>
    <row r="40" spans="1:8" ht="14.1" customHeight="1">
      <c r="A40" s="419"/>
      <c r="B40" s="417" t="s">
        <v>481</v>
      </c>
      <c r="C40" s="415">
        <f t="shared" si="2"/>
        <v>0</v>
      </c>
      <c r="D40" s="416"/>
      <c r="E40" s="414"/>
      <c r="F40" s="414"/>
      <c r="G40" s="414"/>
      <c r="H40" s="414"/>
    </row>
    <row r="41" spans="1:8" ht="26.25" customHeight="1">
      <c r="A41" s="419" t="s">
        <v>482</v>
      </c>
      <c r="B41" s="417" t="s">
        <v>58</v>
      </c>
      <c r="C41" s="413">
        <f t="shared" si="2"/>
        <v>0</v>
      </c>
      <c r="D41" s="416"/>
      <c r="E41" s="414"/>
      <c r="F41" s="414"/>
      <c r="G41" s="414"/>
      <c r="H41" s="414"/>
    </row>
    <row r="42" spans="1:8" ht="14.1" customHeight="1">
      <c r="A42" s="419" t="s">
        <v>483</v>
      </c>
      <c r="B42" s="417" t="s">
        <v>59</v>
      </c>
      <c r="C42" s="413">
        <f t="shared" si="2"/>
        <v>0</v>
      </c>
      <c r="D42" s="414"/>
      <c r="E42" s="414"/>
      <c r="F42" s="414"/>
      <c r="G42" s="414"/>
      <c r="H42" s="414"/>
    </row>
    <row r="43" spans="1:8" ht="14.1" customHeight="1">
      <c r="A43" s="411" t="s">
        <v>484</v>
      </c>
      <c r="B43" s="417" t="s">
        <v>60</v>
      </c>
      <c r="C43" s="413">
        <f t="shared" si="2"/>
        <v>337.77</v>
      </c>
      <c r="D43" s="414">
        <v>337.77</v>
      </c>
      <c r="E43" s="414"/>
      <c r="F43" s="414"/>
      <c r="G43" s="414"/>
      <c r="H43" s="414"/>
    </row>
    <row r="44" spans="1:8" ht="14.1" customHeight="1">
      <c r="A44" s="419" t="s">
        <v>485</v>
      </c>
      <c r="B44" s="420" t="s">
        <v>111</v>
      </c>
      <c r="C44" s="415">
        <f t="shared" si="2"/>
        <v>598.9</v>
      </c>
      <c r="D44" s="416">
        <v>598.9</v>
      </c>
      <c r="E44" s="414"/>
      <c r="F44" s="414"/>
      <c r="G44" s="414"/>
      <c r="H44" s="414"/>
    </row>
    <row r="45" spans="1:8" ht="14.1" customHeight="1">
      <c r="A45" s="419"/>
      <c r="B45" s="412"/>
      <c r="C45" s="413">
        <f t="shared" si="2"/>
        <v>0</v>
      </c>
      <c r="D45" s="414"/>
      <c r="E45" s="414"/>
      <c r="F45" s="414"/>
      <c r="G45" s="414"/>
      <c r="H45" s="414"/>
    </row>
    <row r="46" spans="1:8" ht="14.1" customHeight="1">
      <c r="A46" s="411"/>
      <c r="B46" s="412"/>
      <c r="C46" s="413">
        <f t="shared" si="2"/>
        <v>0</v>
      </c>
      <c r="D46" s="414"/>
      <c r="E46" s="414"/>
      <c r="F46" s="414"/>
      <c r="G46" s="414"/>
      <c r="H46" s="414"/>
    </row>
    <row r="47" spans="1:8" ht="17.25" customHeight="1">
      <c r="A47" s="421"/>
      <c r="B47" s="422" t="s">
        <v>486</v>
      </c>
      <c r="C47" s="415">
        <f t="shared" si="2"/>
        <v>8512.75</v>
      </c>
      <c r="D47" s="415">
        <f>D20+D23+D24+D44</f>
        <v>4249.01</v>
      </c>
      <c r="E47" s="415">
        <f t="shared" ref="E47:H47" si="3">E20+E23+E24+E44</f>
        <v>0</v>
      </c>
      <c r="F47" s="415">
        <f t="shared" si="3"/>
        <v>116.8</v>
      </c>
      <c r="G47" s="415">
        <f t="shared" si="3"/>
        <v>4146.9399999999996</v>
      </c>
      <c r="H47" s="415">
        <f t="shared" si="3"/>
        <v>0</v>
      </c>
    </row>
    <row r="49" spans="1:8">
      <c r="A49" s="307" t="s">
        <v>229</v>
      </c>
      <c r="C49" s="493"/>
      <c r="D49" s="493"/>
      <c r="F49" s="493" t="s">
        <v>230</v>
      </c>
      <c r="G49" s="493"/>
      <c r="H49" s="493"/>
    </row>
    <row r="50" spans="1:8">
      <c r="C50" s="476" t="s">
        <v>487</v>
      </c>
      <c r="D50" s="476"/>
      <c r="E50" s="475" t="s">
        <v>488</v>
      </c>
      <c r="F50" s="475"/>
      <c r="G50" s="475"/>
      <c r="H50" s="475"/>
    </row>
    <row r="51" spans="1:8">
      <c r="C51" s="408"/>
      <c r="D51" s="408"/>
      <c r="E51" s="408"/>
      <c r="F51" s="408"/>
      <c r="G51" s="408"/>
      <c r="H51" s="408"/>
    </row>
    <row r="52" spans="1:8">
      <c r="A52" s="477" t="s">
        <v>318</v>
      </c>
      <c r="B52" s="477"/>
      <c r="C52" s="493"/>
      <c r="D52" s="493"/>
      <c r="F52" s="494" t="s">
        <v>235</v>
      </c>
      <c r="G52" s="493"/>
      <c r="H52" s="493"/>
    </row>
    <row r="53" spans="1:8">
      <c r="C53" s="476" t="s">
        <v>487</v>
      </c>
      <c r="D53" s="476"/>
      <c r="E53" s="475" t="s">
        <v>488</v>
      </c>
      <c r="F53" s="475"/>
      <c r="G53" s="475"/>
      <c r="H53" s="475"/>
    </row>
    <row r="54" spans="1:8">
      <c r="C54" s="408"/>
      <c r="D54" s="408"/>
      <c r="E54" s="408"/>
      <c r="F54" s="408"/>
      <c r="G54" s="491"/>
      <c r="H54" s="491"/>
    </row>
  </sheetData>
  <mergeCells count="29">
    <mergeCell ref="A52:B52"/>
    <mergeCell ref="C52:D52"/>
    <mergeCell ref="F52:H52"/>
    <mergeCell ref="C53:D53"/>
    <mergeCell ref="E53:H53"/>
    <mergeCell ref="G54:H54"/>
    <mergeCell ref="F16:F18"/>
    <mergeCell ref="G16:G18"/>
    <mergeCell ref="H16:H18"/>
    <mergeCell ref="C49:D49"/>
    <mergeCell ref="F49:H49"/>
    <mergeCell ref="C50:D50"/>
    <mergeCell ref="E50:H50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70866141732283472" right="0.70866141732283472" top="3.937007874015748E-2" bottom="3.937007874015748E-2" header="3.937007874015748E-2" footer="3.937007874015748E-2"/>
  <pageSetup paperSize="9" scale="92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EB1A-7DE1-49EE-AD52-B43737987C34}">
  <dimension ref="A2:I35"/>
  <sheetViews>
    <sheetView topLeftCell="A10" workbookViewId="0">
      <selection activeCell="H29" sqref="H29"/>
    </sheetView>
  </sheetViews>
  <sheetFormatPr defaultRowHeight="15"/>
  <cols>
    <col min="1" max="1" width="6.42578125" style="329" customWidth="1"/>
    <col min="2" max="2" width="13.7109375" style="329" customWidth="1"/>
    <col min="3" max="3" width="11.5703125" style="329" customWidth="1"/>
    <col min="4" max="4" width="9.140625" style="329"/>
    <col min="5" max="5" width="7.140625" style="329" customWidth="1"/>
    <col min="6" max="6" width="13.7109375" style="329" customWidth="1"/>
    <col min="7" max="7" width="10" style="329" customWidth="1"/>
    <col min="8" max="8" width="13.5703125" style="329" customWidth="1"/>
    <col min="9" max="9" width="9.140625" style="329"/>
    <col min="10" max="16384" width="9.140625" style="330"/>
  </cols>
  <sheetData>
    <row r="2" spans="1:8">
      <c r="A2" s="496" t="s">
        <v>333</v>
      </c>
      <c r="B2" s="496"/>
      <c r="C2" s="496"/>
      <c r="D2" s="496"/>
      <c r="E2" s="496"/>
      <c r="F2" s="496"/>
      <c r="G2" s="496"/>
      <c r="H2" s="496"/>
    </row>
    <row r="3" spans="1:8">
      <c r="A3" s="497" t="s">
        <v>335</v>
      </c>
      <c r="B3" s="497"/>
      <c r="C3" s="497"/>
      <c r="D3" s="497"/>
      <c r="E3" s="497"/>
      <c r="F3" s="497"/>
      <c r="G3" s="497"/>
      <c r="H3" s="497"/>
    </row>
    <row r="6" spans="1:8">
      <c r="A6" s="498" t="s">
        <v>373</v>
      </c>
      <c r="B6" s="498"/>
      <c r="C6" s="498"/>
      <c r="D6" s="498"/>
      <c r="E6" s="498"/>
      <c r="F6" s="498"/>
      <c r="G6" s="498"/>
      <c r="H6" s="498"/>
    </row>
    <row r="9" spans="1:8" ht="15.75">
      <c r="A9" s="499" t="s">
        <v>391</v>
      </c>
      <c r="B9" s="499"/>
      <c r="C9" s="499"/>
      <c r="D9" s="499"/>
      <c r="E9" s="499"/>
      <c r="F9" s="499"/>
      <c r="G9" s="499"/>
      <c r="H9" s="499"/>
    </row>
    <row r="10" spans="1:8">
      <c r="D10" s="331"/>
    </row>
    <row r="11" spans="1:8">
      <c r="C11" s="498" t="s">
        <v>392</v>
      </c>
      <c r="D11" s="498"/>
      <c r="E11" s="498"/>
      <c r="F11" s="498"/>
    </row>
    <row r="12" spans="1:8">
      <c r="B12" s="495" t="s">
        <v>376</v>
      </c>
      <c r="C12" s="495"/>
      <c r="D12" s="495"/>
      <c r="E12" s="495"/>
      <c r="F12" s="495"/>
      <c r="G12" s="495"/>
    </row>
    <row r="14" spans="1:8">
      <c r="A14" s="501" t="s">
        <v>377</v>
      </c>
      <c r="B14" s="501"/>
      <c r="C14" s="332" t="s">
        <v>378</v>
      </c>
      <c r="D14" s="333"/>
      <c r="E14" s="333"/>
      <c r="F14" s="333"/>
      <c r="G14" s="333"/>
      <c r="H14" s="333"/>
    </row>
    <row r="15" spans="1:8">
      <c r="A15" s="502" t="s">
        <v>393</v>
      </c>
      <c r="B15" s="502"/>
      <c r="C15" s="502"/>
      <c r="D15" s="502"/>
      <c r="E15" s="502"/>
      <c r="F15" s="502"/>
      <c r="G15" s="502"/>
      <c r="H15" s="502"/>
    </row>
    <row r="16" spans="1:8" ht="28.5">
      <c r="A16" s="334" t="s">
        <v>380</v>
      </c>
      <c r="B16" s="334" t="s">
        <v>381</v>
      </c>
      <c r="C16" s="503" t="s">
        <v>382</v>
      </c>
      <c r="D16" s="504"/>
      <c r="E16" s="505"/>
      <c r="F16" s="334" t="s">
        <v>383</v>
      </c>
      <c r="G16" s="335" t="s">
        <v>384</v>
      </c>
      <c r="H16" s="335" t="s">
        <v>385</v>
      </c>
    </row>
    <row r="17" spans="1:8">
      <c r="A17" s="336">
        <v>1</v>
      </c>
      <c r="B17" s="338" t="s">
        <v>328</v>
      </c>
      <c r="C17" s="506" t="s">
        <v>386</v>
      </c>
      <c r="D17" s="506"/>
      <c r="E17" s="506"/>
      <c r="F17" s="339" t="s">
        <v>387</v>
      </c>
      <c r="G17" s="340">
        <v>1</v>
      </c>
      <c r="H17" s="341">
        <v>116.8</v>
      </c>
    </row>
    <row r="18" spans="1:8">
      <c r="A18" s="336">
        <v>2</v>
      </c>
      <c r="B18" s="338" t="s">
        <v>328</v>
      </c>
      <c r="C18" s="506" t="s">
        <v>394</v>
      </c>
      <c r="D18" s="506"/>
      <c r="E18" s="506"/>
      <c r="F18" s="339" t="s">
        <v>387</v>
      </c>
      <c r="G18" s="340">
        <v>1</v>
      </c>
      <c r="H18" s="341">
        <v>32472.67</v>
      </c>
    </row>
    <row r="19" spans="1:8">
      <c r="A19" s="336">
        <v>3</v>
      </c>
      <c r="B19" s="338" t="s">
        <v>328</v>
      </c>
      <c r="C19" s="506" t="s">
        <v>395</v>
      </c>
      <c r="D19" s="506"/>
      <c r="E19" s="506"/>
      <c r="F19" s="339" t="s">
        <v>387</v>
      </c>
      <c r="G19" s="340">
        <v>1</v>
      </c>
      <c r="H19" s="341">
        <v>474.72</v>
      </c>
    </row>
    <row r="20" spans="1:8">
      <c r="A20" s="336"/>
      <c r="B20" s="338"/>
      <c r="C20" s="500" t="s">
        <v>297</v>
      </c>
      <c r="D20" s="500"/>
      <c r="E20" s="500"/>
      <c r="F20" s="342" t="s">
        <v>387</v>
      </c>
      <c r="G20" s="343">
        <v>1</v>
      </c>
      <c r="H20" s="344">
        <f>0+H17+H18</f>
        <v>32589.469999999998</v>
      </c>
    </row>
    <row r="21" spans="1:8">
      <c r="A21" s="336">
        <v>4</v>
      </c>
      <c r="B21" s="338" t="s">
        <v>322</v>
      </c>
      <c r="C21" s="506" t="s">
        <v>389</v>
      </c>
      <c r="D21" s="506"/>
      <c r="E21" s="506"/>
      <c r="F21" s="339" t="s">
        <v>387</v>
      </c>
      <c r="G21" s="340">
        <v>1</v>
      </c>
      <c r="H21" s="341">
        <v>2000</v>
      </c>
    </row>
    <row r="22" spans="1:8">
      <c r="A22" s="336">
        <v>5</v>
      </c>
      <c r="B22" s="338" t="s">
        <v>322</v>
      </c>
      <c r="C22" s="506" t="s">
        <v>386</v>
      </c>
      <c r="D22" s="506"/>
      <c r="E22" s="506"/>
      <c r="F22" s="339" t="s">
        <v>387</v>
      </c>
      <c r="G22" s="340">
        <v>1</v>
      </c>
      <c r="H22" s="341">
        <v>2249.0100000000002</v>
      </c>
    </row>
    <row r="23" spans="1:8">
      <c r="A23" s="336">
        <v>6</v>
      </c>
      <c r="B23" s="338" t="s">
        <v>322</v>
      </c>
      <c r="C23" s="506" t="s">
        <v>394</v>
      </c>
      <c r="D23" s="506"/>
      <c r="E23" s="506"/>
      <c r="F23" s="339" t="s">
        <v>387</v>
      </c>
      <c r="G23" s="340">
        <v>1</v>
      </c>
      <c r="H23" s="341">
        <v>25245.09</v>
      </c>
    </row>
    <row r="24" spans="1:8">
      <c r="A24" s="336">
        <v>7</v>
      </c>
      <c r="B24" s="338" t="s">
        <v>322</v>
      </c>
      <c r="C24" s="506" t="s">
        <v>395</v>
      </c>
      <c r="D24" s="506"/>
      <c r="E24" s="506"/>
      <c r="F24" s="339" t="s">
        <v>387</v>
      </c>
      <c r="G24" s="340">
        <v>1</v>
      </c>
      <c r="H24" s="341">
        <v>393.13</v>
      </c>
    </row>
    <row r="25" spans="1:8">
      <c r="A25" s="336"/>
      <c r="B25" s="338"/>
      <c r="C25" s="500" t="s">
        <v>297</v>
      </c>
      <c r="D25" s="500"/>
      <c r="E25" s="500"/>
      <c r="F25" s="342" t="s">
        <v>387</v>
      </c>
      <c r="G25" s="343">
        <v>1</v>
      </c>
      <c r="H25" s="344">
        <f>0+H21+H22+H23</f>
        <v>29494.1</v>
      </c>
    </row>
    <row r="26" spans="1:8">
      <c r="A26" s="331"/>
      <c r="B26" s="345"/>
      <c r="C26" s="501"/>
      <c r="D26" s="501"/>
      <c r="E26" s="501"/>
      <c r="F26" s="346"/>
      <c r="G26" s="347"/>
      <c r="H26" s="348"/>
    </row>
    <row r="27" spans="1:8">
      <c r="A27" s="331"/>
      <c r="B27" s="345"/>
      <c r="C27" s="345"/>
      <c r="D27" s="345"/>
      <c r="E27" s="345"/>
      <c r="F27" s="346"/>
      <c r="G27" s="347"/>
      <c r="H27" s="348"/>
    </row>
    <row r="30" spans="1:8">
      <c r="A30" s="501" t="s">
        <v>229</v>
      </c>
      <c r="B30" s="501"/>
      <c r="C30" s="501"/>
      <c r="D30" s="501"/>
      <c r="E30" s="508" t="s">
        <v>230</v>
      </c>
      <c r="F30" s="508"/>
      <c r="G30" s="508"/>
      <c r="H30" s="508"/>
    </row>
    <row r="31" spans="1:8">
      <c r="E31" s="507" t="s">
        <v>390</v>
      </c>
      <c r="F31" s="507"/>
      <c r="G31" s="507"/>
      <c r="H31" s="507"/>
    </row>
    <row r="34" spans="1:8">
      <c r="A34" s="501" t="s">
        <v>234</v>
      </c>
      <c r="B34" s="501"/>
      <c r="C34" s="501"/>
      <c r="D34" s="501"/>
      <c r="E34" s="508" t="s">
        <v>235</v>
      </c>
      <c r="F34" s="508"/>
      <c r="G34" s="508"/>
      <c r="H34" s="508"/>
    </row>
    <row r="35" spans="1:8">
      <c r="E35" s="507" t="s">
        <v>390</v>
      </c>
      <c r="F35" s="507"/>
      <c r="G35" s="507"/>
      <c r="H35" s="507"/>
    </row>
  </sheetData>
  <mergeCells count="25">
    <mergeCell ref="E35:H35"/>
    <mergeCell ref="C26:E26"/>
    <mergeCell ref="A30:D30"/>
    <mergeCell ref="E30:H30"/>
    <mergeCell ref="E31:H31"/>
    <mergeCell ref="A34:D34"/>
    <mergeCell ref="E34:H34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3.937007874015748E-2" bottom="3.937007874015748E-2" header="3.937007874015748E-2" footer="3.937007874015748E-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721E-9AA6-4314-835D-96362112C41A}">
  <dimension ref="A2:I32"/>
  <sheetViews>
    <sheetView workbookViewId="0">
      <selection activeCell="M45" sqref="M45"/>
    </sheetView>
  </sheetViews>
  <sheetFormatPr defaultRowHeight="15"/>
  <cols>
    <col min="1" max="1" width="6.42578125" style="329" customWidth="1"/>
    <col min="2" max="2" width="13.7109375" style="329" customWidth="1"/>
    <col min="3" max="3" width="11.5703125" style="329" customWidth="1"/>
    <col min="4" max="4" width="9.140625" style="329"/>
    <col min="5" max="5" width="7.140625" style="329" customWidth="1"/>
    <col min="6" max="6" width="13.7109375" style="329" customWidth="1"/>
    <col min="7" max="7" width="10" style="329" customWidth="1"/>
    <col min="8" max="8" width="13.5703125" style="329" customWidth="1"/>
    <col min="9" max="9" width="9.140625" style="329"/>
    <col min="10" max="16384" width="9.140625" style="330"/>
  </cols>
  <sheetData>
    <row r="2" spans="1:8">
      <c r="A2" s="496" t="s">
        <v>333</v>
      </c>
      <c r="B2" s="496"/>
      <c r="C2" s="496"/>
      <c r="D2" s="496"/>
      <c r="E2" s="496"/>
      <c r="F2" s="496"/>
      <c r="G2" s="496"/>
      <c r="H2" s="496"/>
    </row>
    <row r="3" spans="1:8">
      <c r="A3" s="497" t="s">
        <v>335</v>
      </c>
      <c r="B3" s="497"/>
      <c r="C3" s="497"/>
      <c r="D3" s="497"/>
      <c r="E3" s="497"/>
      <c r="F3" s="497"/>
      <c r="G3" s="497"/>
      <c r="H3" s="497"/>
    </row>
    <row r="6" spans="1:8">
      <c r="A6" s="498" t="s">
        <v>373</v>
      </c>
      <c r="B6" s="498"/>
      <c r="C6" s="498"/>
      <c r="D6" s="498"/>
      <c r="E6" s="498"/>
      <c r="F6" s="498"/>
      <c r="G6" s="498"/>
      <c r="H6" s="498"/>
    </row>
    <row r="9" spans="1:8" ht="15.75">
      <c r="A9" s="499" t="s">
        <v>374</v>
      </c>
      <c r="B9" s="499"/>
      <c r="C9" s="499"/>
      <c r="D9" s="499"/>
      <c r="E9" s="499"/>
      <c r="F9" s="499"/>
      <c r="G9" s="499"/>
      <c r="H9" s="499"/>
    </row>
    <row r="10" spans="1:8">
      <c r="D10" s="331"/>
    </row>
    <row r="11" spans="1:8">
      <c r="C11" s="498" t="s">
        <v>375</v>
      </c>
      <c r="D11" s="498"/>
      <c r="E11" s="498"/>
      <c r="F11" s="498"/>
    </row>
    <row r="12" spans="1:8">
      <c r="B12" s="495" t="s">
        <v>376</v>
      </c>
      <c r="C12" s="495"/>
      <c r="D12" s="495"/>
      <c r="E12" s="495"/>
      <c r="F12" s="495"/>
      <c r="G12" s="495"/>
    </row>
    <row r="14" spans="1:8">
      <c r="A14" s="501" t="s">
        <v>377</v>
      </c>
      <c r="B14" s="501"/>
      <c r="C14" s="332" t="s">
        <v>378</v>
      </c>
      <c r="D14" s="333"/>
      <c r="E14" s="333"/>
      <c r="F14" s="333"/>
      <c r="G14" s="333"/>
      <c r="H14" s="333"/>
    </row>
    <row r="15" spans="1:8">
      <c r="A15" s="502" t="s">
        <v>379</v>
      </c>
      <c r="B15" s="502"/>
      <c r="C15" s="502"/>
      <c r="D15" s="502"/>
      <c r="E15" s="502"/>
      <c r="F15" s="502"/>
      <c r="G15" s="502"/>
      <c r="H15" s="502"/>
    </row>
    <row r="16" spans="1:8" ht="28.5">
      <c r="A16" s="334" t="s">
        <v>380</v>
      </c>
      <c r="B16" s="334" t="s">
        <v>381</v>
      </c>
      <c r="C16" s="503" t="s">
        <v>382</v>
      </c>
      <c r="D16" s="504"/>
      <c r="E16" s="505"/>
      <c r="F16" s="334" t="s">
        <v>383</v>
      </c>
      <c r="G16" s="335" t="s">
        <v>384</v>
      </c>
      <c r="H16" s="335" t="s">
        <v>385</v>
      </c>
    </row>
    <row r="17" spans="1:8">
      <c r="A17" s="336">
        <v>1</v>
      </c>
      <c r="B17" s="337" t="s">
        <v>328</v>
      </c>
      <c r="C17" s="506" t="s">
        <v>386</v>
      </c>
      <c r="D17" s="506"/>
      <c r="E17" s="506"/>
      <c r="F17" s="339" t="s">
        <v>387</v>
      </c>
      <c r="G17" s="340">
        <v>1</v>
      </c>
      <c r="H17" s="341">
        <v>213951.25</v>
      </c>
    </row>
    <row r="18" spans="1:8">
      <c r="A18" s="336"/>
      <c r="B18" s="337"/>
      <c r="C18" s="500" t="s">
        <v>297</v>
      </c>
      <c r="D18" s="500"/>
      <c r="E18" s="500"/>
      <c r="F18" s="342" t="s">
        <v>387</v>
      </c>
      <c r="G18" s="343">
        <v>1</v>
      </c>
      <c r="H18" s="344">
        <f>0+H17</f>
        <v>213951.25</v>
      </c>
    </row>
    <row r="19" spans="1:8">
      <c r="A19" s="336">
        <v>2</v>
      </c>
      <c r="B19" s="337" t="s">
        <v>322</v>
      </c>
      <c r="C19" s="506" t="s">
        <v>388</v>
      </c>
      <c r="D19" s="506"/>
      <c r="E19" s="506"/>
      <c r="F19" s="339" t="s">
        <v>387</v>
      </c>
      <c r="G19" s="340">
        <v>1</v>
      </c>
      <c r="H19" s="341">
        <v>10000</v>
      </c>
    </row>
    <row r="20" spans="1:8">
      <c r="A20" s="336">
        <v>3</v>
      </c>
      <c r="B20" s="337" t="s">
        <v>322</v>
      </c>
      <c r="C20" s="506" t="s">
        <v>389</v>
      </c>
      <c r="D20" s="506"/>
      <c r="E20" s="506"/>
      <c r="F20" s="339" t="s">
        <v>387</v>
      </c>
      <c r="G20" s="340">
        <v>1</v>
      </c>
      <c r="H20" s="341">
        <v>13941.65</v>
      </c>
    </row>
    <row r="21" spans="1:8">
      <c r="A21" s="336">
        <v>4</v>
      </c>
      <c r="B21" s="337" t="s">
        <v>322</v>
      </c>
      <c r="C21" s="506" t="s">
        <v>386</v>
      </c>
      <c r="D21" s="506"/>
      <c r="E21" s="506"/>
      <c r="F21" s="339" t="s">
        <v>387</v>
      </c>
      <c r="G21" s="340">
        <v>1</v>
      </c>
      <c r="H21" s="341">
        <v>386728.3</v>
      </c>
    </row>
    <row r="22" spans="1:8">
      <c r="A22" s="336"/>
      <c r="B22" s="337"/>
      <c r="C22" s="500" t="s">
        <v>297</v>
      </c>
      <c r="D22" s="500"/>
      <c r="E22" s="500"/>
      <c r="F22" s="342" t="s">
        <v>387</v>
      </c>
      <c r="G22" s="343">
        <v>1</v>
      </c>
      <c r="H22" s="344">
        <f>0+H19+H20+H21</f>
        <v>410669.95</v>
      </c>
    </row>
    <row r="23" spans="1:8">
      <c r="A23" s="331"/>
      <c r="B23" s="345"/>
      <c r="C23" s="501"/>
      <c r="D23" s="501"/>
      <c r="E23" s="501"/>
      <c r="F23" s="346"/>
      <c r="G23" s="347"/>
      <c r="H23" s="348"/>
    </row>
    <row r="24" spans="1:8">
      <c r="A24" s="331"/>
      <c r="B24" s="345"/>
      <c r="C24" s="345"/>
      <c r="D24" s="345"/>
      <c r="E24" s="345"/>
      <c r="F24" s="346"/>
      <c r="G24" s="347"/>
      <c r="H24" s="348"/>
    </row>
    <row r="27" spans="1:8">
      <c r="A27" s="501" t="s">
        <v>229</v>
      </c>
      <c r="B27" s="501"/>
      <c r="C27" s="501"/>
      <c r="D27" s="501"/>
      <c r="E27" s="508" t="s">
        <v>230</v>
      </c>
      <c r="F27" s="508"/>
      <c r="G27" s="508"/>
      <c r="H27" s="508"/>
    </row>
    <row r="28" spans="1:8">
      <c r="E28" s="507" t="s">
        <v>390</v>
      </c>
      <c r="F28" s="507"/>
      <c r="G28" s="507"/>
      <c r="H28" s="507"/>
    </row>
    <row r="31" spans="1:8">
      <c r="A31" s="501" t="s">
        <v>234</v>
      </c>
      <c r="B31" s="501"/>
      <c r="C31" s="501"/>
      <c r="D31" s="501"/>
      <c r="E31" s="508" t="s">
        <v>235</v>
      </c>
      <c r="F31" s="508"/>
      <c r="G31" s="508"/>
      <c r="H31" s="508"/>
    </row>
    <row r="32" spans="1:8">
      <c r="E32" s="507" t="s">
        <v>390</v>
      </c>
      <c r="F32" s="507"/>
      <c r="G32" s="507"/>
      <c r="H32" s="507"/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8:H28"/>
    <mergeCell ref="A31:D31"/>
    <mergeCell ref="E31:H31"/>
    <mergeCell ref="E32:H32"/>
    <mergeCell ref="C20:E20"/>
    <mergeCell ref="C21:E21"/>
    <mergeCell ref="C22:E22"/>
    <mergeCell ref="C23:E23"/>
    <mergeCell ref="A27:D27"/>
    <mergeCell ref="E27:H27"/>
  </mergeCells>
  <pageMargins left="0.70866141732283472" right="0.70866141732283472" top="3.937007874015748E-2" bottom="3.937007874015748E-2" header="3.937007874015748E-2" footer="3.937007874015748E-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Forma Nr. Bendra</vt:lpstr>
      <vt:lpstr>Forma Nr. 2 SB </vt:lpstr>
      <vt:lpstr>Forma Nr. 2 SB 1.4.4.28</vt:lpstr>
      <vt:lpstr>Forma Nr. 2 ML</vt:lpstr>
      <vt:lpstr>Forma Nr. 2 S</vt:lpstr>
      <vt:lpstr>9 priedas</vt:lpstr>
      <vt:lpstr>Pažyma prie 9 priedo</vt:lpstr>
      <vt:lpstr>Pažyma apie sukauptas FS</vt:lpstr>
      <vt:lpstr>Pažyma apie gautas FS</vt:lpstr>
      <vt:lpstr>Pažyma už paslaugas ir nuomą</vt:lpstr>
      <vt:lpstr>S-7</vt:lpstr>
      <vt:lpstr>B-2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2021-07-08T04:31:12Z</cp:lastPrinted>
  <dcterms:created xsi:type="dcterms:W3CDTF">2019-01-14T20:28:53Z</dcterms:created>
  <dcterms:modified xsi:type="dcterms:W3CDTF">2021-07-08T04:31:30Z</dcterms:modified>
</cp:coreProperties>
</file>