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B9BEC71-4FA3-4150-B018-2E87B015E42A}" xr6:coauthVersionLast="45" xr6:coauthVersionMax="45" xr10:uidLastSave="{00000000-0000-0000-0000-000000000000}"/>
  <bookViews>
    <workbookView xWindow="-120" yWindow="-120" windowWidth="29040" windowHeight="17640" firstSheet="4" activeTab="9" xr2:uid="{00000000-000D-0000-FFFF-FFFF00000000}"/>
  </bookViews>
  <sheets>
    <sheet name="Forma Nr.2 Bendra" sheetId="1" r:id="rId1"/>
    <sheet name="Forma Nr.2 SB" sheetId="2" r:id="rId2"/>
    <sheet name="Forma Nr.2 S" sheetId="3" r:id="rId3"/>
    <sheet name="Forma Nr.2 ML" sheetId="4" r:id="rId4"/>
    <sheet name="9 priedas" sheetId="12" r:id="rId5"/>
    <sheet name="Pažyma prie 9 formos" sheetId="6" r:id="rId6"/>
    <sheet name="Sukauptų FS pažyma" sheetId="7" r:id="rId7"/>
    <sheet name="Gautų FS pažyma" sheetId="8" r:id="rId8"/>
    <sheet name="Forma S7" sheetId="9" r:id="rId9"/>
    <sheet name="Forma B-2" sheetId="10" r:id="rId10"/>
    <sheet name="Pažyma apie pajamas" sheetId="11" r:id="rId1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2" i="12" l="1"/>
  <c r="K81" i="12" s="1"/>
  <c r="J82" i="12"/>
  <c r="I82" i="12"/>
  <c r="J81" i="12"/>
  <c r="I81" i="12"/>
  <c r="K75" i="12"/>
  <c r="K74" i="12" s="1"/>
  <c r="J75" i="12"/>
  <c r="J74" i="12" s="1"/>
  <c r="I75" i="12"/>
  <c r="I74" i="12" s="1"/>
  <c r="K69" i="12"/>
  <c r="J69" i="12"/>
  <c r="I69" i="12"/>
  <c r="K66" i="12"/>
  <c r="K65" i="12" s="1"/>
  <c r="J66" i="12"/>
  <c r="J65" i="12" s="1"/>
  <c r="I66" i="12"/>
  <c r="I65" i="12"/>
  <c r="K59" i="12"/>
  <c r="J59" i="12"/>
  <c r="I59" i="12"/>
  <c r="K54" i="12"/>
  <c r="J54" i="12"/>
  <c r="I54" i="12"/>
  <c r="K51" i="12"/>
  <c r="K47" i="12" s="1"/>
  <c r="J51" i="12"/>
  <c r="I51" i="12"/>
  <c r="K48" i="12"/>
  <c r="J48" i="12"/>
  <c r="J47" i="12" s="1"/>
  <c r="I48" i="12"/>
  <c r="I47" i="12" s="1"/>
  <c r="K43" i="12"/>
  <c r="K42" i="12" s="1"/>
  <c r="J43" i="12"/>
  <c r="I43" i="12"/>
  <c r="J42" i="12"/>
  <c r="I42" i="12"/>
  <c r="K39" i="12"/>
  <c r="J39" i="12"/>
  <c r="I39" i="12"/>
  <c r="K37" i="12"/>
  <c r="J37" i="12"/>
  <c r="I37" i="12"/>
  <c r="K32" i="12"/>
  <c r="K31" i="12" s="1"/>
  <c r="J32" i="12"/>
  <c r="I32" i="12"/>
  <c r="J31" i="12"/>
  <c r="I31" i="12"/>
  <c r="K30" i="12" l="1"/>
  <c r="K90" i="12" s="1"/>
  <c r="I30" i="12"/>
  <c r="I90" i="12" s="1"/>
  <c r="J30" i="12"/>
  <c r="J90" i="12" s="1"/>
  <c r="L27" i="11" l="1"/>
  <c r="J27" i="11"/>
  <c r="H27" i="11"/>
  <c r="F27" i="11"/>
  <c r="E27" i="11"/>
  <c r="N26" i="11"/>
  <c r="N25" i="11"/>
  <c r="N24" i="11"/>
  <c r="N23" i="11"/>
  <c r="N22" i="11"/>
  <c r="N29" i="11" s="1"/>
  <c r="R39" i="10" l="1"/>
  <c r="Q39" i="10"/>
  <c r="P39" i="10"/>
  <c r="O39" i="10"/>
  <c r="N39" i="10"/>
  <c r="M39" i="10"/>
  <c r="S39" i="10" s="1"/>
  <c r="K39" i="10"/>
  <c r="J39" i="10"/>
  <c r="I39" i="10"/>
  <c r="H39" i="10"/>
  <c r="L39" i="10" s="1"/>
  <c r="G39" i="10"/>
  <c r="F39" i="10"/>
  <c r="E39" i="10"/>
  <c r="D39" i="10"/>
  <c r="C39" i="10"/>
  <c r="B39" i="10"/>
  <c r="R38" i="10"/>
  <c r="Q38" i="10"/>
  <c r="P38" i="10"/>
  <c r="O38" i="10"/>
  <c r="N38" i="10"/>
  <c r="S38" i="10" s="1"/>
  <c r="M38" i="10"/>
  <c r="K38" i="10"/>
  <c r="J38" i="10"/>
  <c r="I38" i="10"/>
  <c r="H38" i="10"/>
  <c r="L38" i="10" s="1"/>
  <c r="G38" i="10"/>
  <c r="F38" i="10"/>
  <c r="E38" i="10"/>
  <c r="D38" i="10"/>
  <c r="C38" i="10"/>
  <c r="B38" i="10"/>
  <c r="R37" i="10"/>
  <c r="Q37" i="10"/>
  <c r="P37" i="10"/>
  <c r="O37" i="10"/>
  <c r="N37" i="10"/>
  <c r="M37" i="10"/>
  <c r="S37" i="10" s="1"/>
  <c r="K37" i="10"/>
  <c r="J37" i="10"/>
  <c r="I37" i="10"/>
  <c r="H37" i="10"/>
  <c r="L37" i="10" s="1"/>
  <c r="G37" i="10"/>
  <c r="F37" i="10"/>
  <c r="E37" i="10"/>
  <c r="D37" i="10"/>
  <c r="C37" i="10"/>
  <c r="B37" i="10"/>
  <c r="R36" i="10"/>
  <c r="Q36" i="10"/>
  <c r="P36" i="10"/>
  <c r="O36" i="10"/>
  <c r="N36" i="10"/>
  <c r="S36" i="10" s="1"/>
  <c r="M36" i="10"/>
  <c r="K36" i="10"/>
  <c r="J36" i="10"/>
  <c r="I36" i="10"/>
  <c r="H36" i="10"/>
  <c r="L36" i="10" s="1"/>
  <c r="G36" i="10"/>
  <c r="F36" i="10"/>
  <c r="E36" i="10"/>
  <c r="D36" i="10"/>
  <c r="C36" i="10"/>
  <c r="B36" i="10"/>
  <c r="R35" i="10"/>
  <c r="Q35" i="10"/>
  <c r="P35" i="10"/>
  <c r="O35" i="10"/>
  <c r="N35" i="10"/>
  <c r="M35" i="10"/>
  <c r="S35" i="10" s="1"/>
  <c r="K35" i="10"/>
  <c r="J35" i="10"/>
  <c r="I35" i="10"/>
  <c r="H35" i="10"/>
  <c r="L35" i="10" s="1"/>
  <c r="G35" i="10"/>
  <c r="F35" i="10"/>
  <c r="E35" i="10"/>
  <c r="D35" i="10"/>
  <c r="C35" i="10"/>
  <c r="B35" i="10"/>
  <c r="R34" i="10"/>
  <c r="Q34" i="10"/>
  <c r="P34" i="10"/>
  <c r="O34" i="10"/>
  <c r="N34" i="10"/>
  <c r="S34" i="10" s="1"/>
  <c r="M34" i="10"/>
  <c r="K34" i="10"/>
  <c r="J34" i="10"/>
  <c r="I34" i="10"/>
  <c r="H34" i="10"/>
  <c r="L34" i="10" s="1"/>
  <c r="G34" i="10"/>
  <c r="F34" i="10"/>
  <c r="E34" i="10"/>
  <c r="D34" i="10"/>
  <c r="C34" i="10"/>
  <c r="B34" i="10"/>
  <c r="S33" i="10"/>
  <c r="L33" i="10"/>
  <c r="S32" i="10"/>
  <c r="L32" i="10"/>
  <c r="S31" i="10"/>
  <c r="L31" i="10"/>
  <c r="S30" i="10"/>
  <c r="L30" i="10"/>
  <c r="S29" i="10"/>
  <c r="L29" i="10"/>
  <c r="S28" i="10"/>
  <c r="L28" i="10"/>
  <c r="S27" i="10"/>
  <c r="L27" i="10"/>
  <c r="S26" i="10"/>
  <c r="L26" i="10"/>
  <c r="S25" i="10"/>
  <c r="L25" i="10"/>
  <c r="S24" i="10"/>
  <c r="L24" i="10"/>
  <c r="S23" i="10"/>
  <c r="L23" i="10"/>
  <c r="S22" i="10"/>
  <c r="L22" i="10"/>
  <c r="S21" i="10"/>
  <c r="L21" i="10"/>
  <c r="S20" i="10"/>
  <c r="L20" i="10"/>
  <c r="G27" i="9" l="1"/>
  <c r="F27" i="9"/>
  <c r="E27" i="9"/>
  <c r="D27" i="9"/>
  <c r="H23" i="9"/>
  <c r="H22" i="9"/>
  <c r="H27" i="9" s="1"/>
  <c r="H21" i="8" l="1"/>
  <c r="H18" i="8"/>
  <c r="H25" i="7" l="1"/>
  <c r="H20" i="7"/>
  <c r="C46" i="6" l="1"/>
  <c r="C45" i="6"/>
  <c r="C44" i="6"/>
  <c r="C43" i="6"/>
  <c r="C42" i="6"/>
  <c r="C41" i="6"/>
  <c r="C40" i="6"/>
  <c r="C39" i="6"/>
  <c r="C38" i="6"/>
  <c r="C37" i="6"/>
  <c r="H35" i="6"/>
  <c r="G35" i="6"/>
  <c r="F35" i="6"/>
  <c r="E35" i="6"/>
  <c r="D35" i="6"/>
  <c r="C35" i="6"/>
  <c r="C34" i="6"/>
  <c r="C33" i="6"/>
  <c r="C32" i="6"/>
  <c r="C31" i="6"/>
  <c r="C30" i="6"/>
  <c r="C29" i="6"/>
  <c r="C28" i="6"/>
  <c r="C27" i="6"/>
  <c r="C26" i="6"/>
  <c r="C25" i="6"/>
  <c r="H24" i="6"/>
  <c r="H47" i="6" s="1"/>
  <c r="G24" i="6"/>
  <c r="G47" i="6" s="1"/>
  <c r="F24" i="6"/>
  <c r="F47" i="6" s="1"/>
  <c r="E24" i="6"/>
  <c r="E47" i="6" s="1"/>
  <c r="D24" i="6"/>
  <c r="D47" i="6" s="1"/>
  <c r="C23" i="6"/>
  <c r="C22" i="6"/>
  <c r="C21" i="6"/>
  <c r="C20" i="6"/>
  <c r="C47" i="6" l="1"/>
  <c r="C24" i="6"/>
  <c r="L357" i="4" l="1"/>
  <c r="K357" i="4"/>
  <c r="J357" i="4"/>
  <c r="I357" i="4"/>
  <c r="L356" i="4"/>
  <c r="K356" i="4"/>
  <c r="J356" i="4"/>
  <c r="I356" i="4"/>
  <c r="L354" i="4"/>
  <c r="K354" i="4"/>
  <c r="J354" i="4"/>
  <c r="I354" i="4"/>
  <c r="L353" i="4"/>
  <c r="K353" i="4"/>
  <c r="J353" i="4"/>
  <c r="I353" i="4"/>
  <c r="L351" i="4"/>
  <c r="K351" i="4"/>
  <c r="J351" i="4"/>
  <c r="I351" i="4"/>
  <c r="L350" i="4"/>
  <c r="K350" i="4"/>
  <c r="J350" i="4"/>
  <c r="I350" i="4"/>
  <c r="L347" i="4"/>
  <c r="K347" i="4"/>
  <c r="J347" i="4"/>
  <c r="I347" i="4"/>
  <c r="L346" i="4"/>
  <c r="K346" i="4"/>
  <c r="J346" i="4"/>
  <c r="I346" i="4"/>
  <c r="L343" i="4"/>
  <c r="K343" i="4"/>
  <c r="J343" i="4"/>
  <c r="I343" i="4"/>
  <c r="L342" i="4"/>
  <c r="K342" i="4"/>
  <c r="J342" i="4"/>
  <c r="I342" i="4"/>
  <c r="L339" i="4"/>
  <c r="K339" i="4"/>
  <c r="J339" i="4"/>
  <c r="I339" i="4"/>
  <c r="L338" i="4"/>
  <c r="K338" i="4"/>
  <c r="J338" i="4"/>
  <c r="I338" i="4"/>
  <c r="L335" i="4"/>
  <c r="K335" i="4"/>
  <c r="J335" i="4"/>
  <c r="I335" i="4"/>
  <c r="L332" i="4"/>
  <c r="K332" i="4"/>
  <c r="J332" i="4"/>
  <c r="I332" i="4"/>
  <c r="L330" i="4"/>
  <c r="K330" i="4"/>
  <c r="J330" i="4"/>
  <c r="I330" i="4"/>
  <c r="L329" i="4"/>
  <c r="K329" i="4"/>
  <c r="J329" i="4"/>
  <c r="I329" i="4"/>
  <c r="I328" i="4" s="1"/>
  <c r="L328" i="4"/>
  <c r="K328" i="4"/>
  <c r="J328" i="4"/>
  <c r="L325" i="4"/>
  <c r="K325" i="4"/>
  <c r="J325" i="4"/>
  <c r="I325" i="4"/>
  <c r="L324" i="4"/>
  <c r="K324" i="4"/>
  <c r="J324" i="4"/>
  <c r="I324" i="4"/>
  <c r="L322" i="4"/>
  <c r="K322" i="4"/>
  <c r="J322" i="4"/>
  <c r="I322" i="4"/>
  <c r="L321" i="4"/>
  <c r="K321" i="4"/>
  <c r="J321" i="4"/>
  <c r="I321" i="4"/>
  <c r="L319" i="4"/>
  <c r="K319" i="4"/>
  <c r="J319" i="4"/>
  <c r="I319" i="4"/>
  <c r="L318" i="4"/>
  <c r="K318" i="4"/>
  <c r="J318" i="4"/>
  <c r="I318" i="4"/>
  <c r="L315" i="4"/>
  <c r="K315" i="4"/>
  <c r="J315" i="4"/>
  <c r="I315" i="4"/>
  <c r="L314" i="4"/>
  <c r="K314" i="4"/>
  <c r="J314" i="4"/>
  <c r="I314" i="4"/>
  <c r="L311" i="4"/>
  <c r="K311" i="4"/>
  <c r="J311" i="4"/>
  <c r="I311" i="4"/>
  <c r="L310" i="4"/>
  <c r="K310" i="4"/>
  <c r="J310" i="4"/>
  <c r="I310" i="4"/>
  <c r="L307" i="4"/>
  <c r="K307" i="4"/>
  <c r="J307" i="4"/>
  <c r="I307" i="4"/>
  <c r="I306" i="4" s="1"/>
  <c r="L306" i="4"/>
  <c r="K306" i="4"/>
  <c r="J306" i="4"/>
  <c r="L303" i="4"/>
  <c r="K303" i="4"/>
  <c r="J303" i="4"/>
  <c r="I303" i="4"/>
  <c r="L300" i="4"/>
  <c r="K300" i="4"/>
  <c r="J300" i="4"/>
  <c r="I300" i="4"/>
  <c r="L298" i="4"/>
  <c r="K298" i="4"/>
  <c r="J298" i="4"/>
  <c r="I298" i="4"/>
  <c r="I297" i="4" s="1"/>
  <c r="L297" i="4"/>
  <c r="K297" i="4"/>
  <c r="J297" i="4"/>
  <c r="L296" i="4"/>
  <c r="K296" i="4"/>
  <c r="J296" i="4"/>
  <c r="L295" i="4"/>
  <c r="K295" i="4"/>
  <c r="J295" i="4"/>
  <c r="L292" i="4"/>
  <c r="K292" i="4"/>
  <c r="J292" i="4"/>
  <c r="I292" i="4"/>
  <c r="I291" i="4" s="1"/>
  <c r="L291" i="4"/>
  <c r="K291" i="4"/>
  <c r="J291" i="4"/>
  <c r="L289" i="4"/>
  <c r="K289" i="4"/>
  <c r="J289" i="4"/>
  <c r="I289" i="4"/>
  <c r="I288" i="4" s="1"/>
  <c r="L288" i="4"/>
  <c r="K288" i="4"/>
  <c r="J288" i="4"/>
  <c r="L286" i="4"/>
  <c r="K286" i="4"/>
  <c r="J286" i="4"/>
  <c r="I286" i="4"/>
  <c r="L285" i="4"/>
  <c r="K285" i="4"/>
  <c r="J285" i="4"/>
  <c r="I285" i="4"/>
  <c r="L282" i="4"/>
  <c r="K282" i="4"/>
  <c r="J282" i="4"/>
  <c r="I282" i="4"/>
  <c r="L281" i="4"/>
  <c r="K281" i="4"/>
  <c r="J281" i="4"/>
  <c r="I281" i="4"/>
  <c r="L278" i="4"/>
  <c r="K278" i="4"/>
  <c r="J278" i="4"/>
  <c r="I278" i="4"/>
  <c r="I277" i="4" s="1"/>
  <c r="L277" i="4"/>
  <c r="K277" i="4"/>
  <c r="J277" i="4"/>
  <c r="L274" i="4"/>
  <c r="K274" i="4"/>
  <c r="J274" i="4"/>
  <c r="I274" i="4"/>
  <c r="I273" i="4" s="1"/>
  <c r="L273" i="4"/>
  <c r="K273" i="4"/>
  <c r="J273" i="4"/>
  <c r="L270" i="4"/>
  <c r="K270" i="4"/>
  <c r="J270" i="4"/>
  <c r="I270" i="4"/>
  <c r="L267" i="4"/>
  <c r="K267" i="4"/>
  <c r="J267" i="4"/>
  <c r="I267" i="4"/>
  <c r="L265" i="4"/>
  <c r="K265" i="4"/>
  <c r="J265" i="4"/>
  <c r="I265" i="4"/>
  <c r="L264" i="4"/>
  <c r="K264" i="4"/>
  <c r="J264" i="4"/>
  <c r="I264" i="4"/>
  <c r="L263" i="4"/>
  <c r="K263" i="4"/>
  <c r="J263" i="4"/>
  <c r="L260" i="4"/>
  <c r="K260" i="4"/>
  <c r="J260" i="4"/>
  <c r="I260" i="4"/>
  <c r="I259" i="4" s="1"/>
  <c r="L259" i="4"/>
  <c r="K259" i="4"/>
  <c r="J259" i="4"/>
  <c r="L257" i="4"/>
  <c r="K257" i="4"/>
  <c r="J257" i="4"/>
  <c r="I257" i="4"/>
  <c r="L256" i="4"/>
  <c r="K256" i="4"/>
  <c r="J256" i="4"/>
  <c r="I256" i="4"/>
  <c r="L254" i="4"/>
  <c r="K254" i="4"/>
  <c r="J254" i="4"/>
  <c r="I254" i="4"/>
  <c r="L253" i="4"/>
  <c r="K253" i="4"/>
  <c r="J253" i="4"/>
  <c r="I253" i="4"/>
  <c r="L250" i="4"/>
  <c r="K250" i="4"/>
  <c r="J250" i="4"/>
  <c r="I250" i="4"/>
  <c r="I249" i="4" s="1"/>
  <c r="I231" i="4" s="1"/>
  <c r="L249" i="4"/>
  <c r="K249" i="4"/>
  <c r="J249" i="4"/>
  <c r="L246" i="4"/>
  <c r="K246" i="4"/>
  <c r="J246" i="4"/>
  <c r="I246" i="4"/>
  <c r="L245" i="4"/>
  <c r="K245" i="4"/>
  <c r="J245" i="4"/>
  <c r="I245" i="4"/>
  <c r="L242" i="4"/>
  <c r="K242" i="4"/>
  <c r="K241" i="4" s="1"/>
  <c r="K231" i="4" s="1"/>
  <c r="K230" i="4" s="1"/>
  <c r="J242" i="4"/>
  <c r="I242" i="4"/>
  <c r="L241" i="4"/>
  <c r="J241" i="4"/>
  <c r="I241" i="4"/>
  <c r="L238" i="4"/>
  <c r="K238" i="4"/>
  <c r="J238" i="4"/>
  <c r="I238" i="4"/>
  <c r="L235" i="4"/>
  <c r="K235" i="4"/>
  <c r="J235" i="4"/>
  <c r="I235" i="4"/>
  <c r="L233" i="4"/>
  <c r="K233" i="4"/>
  <c r="J233" i="4"/>
  <c r="I233" i="4"/>
  <c r="L232" i="4"/>
  <c r="K232" i="4"/>
  <c r="J232" i="4"/>
  <c r="I232" i="4"/>
  <c r="L231" i="4"/>
  <c r="J231" i="4"/>
  <c r="L230" i="4"/>
  <c r="J230" i="4"/>
  <c r="L226" i="4"/>
  <c r="K226" i="4"/>
  <c r="J226" i="4"/>
  <c r="I226" i="4"/>
  <c r="I225" i="4" s="1"/>
  <c r="I224" i="4" s="1"/>
  <c r="L225" i="4"/>
  <c r="K225" i="4"/>
  <c r="J225" i="4"/>
  <c r="L224" i="4"/>
  <c r="K224" i="4"/>
  <c r="J224" i="4"/>
  <c r="L222" i="4"/>
  <c r="K222" i="4"/>
  <c r="J222" i="4"/>
  <c r="I222" i="4"/>
  <c r="L221" i="4"/>
  <c r="K221" i="4"/>
  <c r="K220" i="4" s="1"/>
  <c r="J221" i="4"/>
  <c r="I221" i="4"/>
  <c r="I220" i="4" s="1"/>
  <c r="L220" i="4"/>
  <c r="J220" i="4"/>
  <c r="L213" i="4"/>
  <c r="K213" i="4"/>
  <c r="K212" i="4" s="1"/>
  <c r="J213" i="4"/>
  <c r="I213" i="4"/>
  <c r="I212" i="4" s="1"/>
  <c r="L212" i="4"/>
  <c r="J212" i="4"/>
  <c r="L210" i="4"/>
  <c r="K210" i="4"/>
  <c r="K209" i="4" s="1"/>
  <c r="J210" i="4"/>
  <c r="I210" i="4"/>
  <c r="L209" i="4"/>
  <c r="J209" i="4"/>
  <c r="I209" i="4"/>
  <c r="I208" i="4" s="1"/>
  <c r="L208" i="4"/>
  <c r="J208" i="4"/>
  <c r="L203" i="4"/>
  <c r="K203" i="4"/>
  <c r="J203" i="4"/>
  <c r="I203" i="4"/>
  <c r="I202" i="4" s="1"/>
  <c r="I201" i="4" s="1"/>
  <c r="L202" i="4"/>
  <c r="K202" i="4"/>
  <c r="K201" i="4" s="1"/>
  <c r="J202" i="4"/>
  <c r="L201" i="4"/>
  <c r="J201" i="4"/>
  <c r="L199" i="4"/>
  <c r="K199" i="4"/>
  <c r="K198" i="4" s="1"/>
  <c r="J199" i="4"/>
  <c r="I199" i="4"/>
  <c r="L198" i="4"/>
  <c r="J198" i="4"/>
  <c r="I198" i="4"/>
  <c r="L194" i="4"/>
  <c r="K194" i="4"/>
  <c r="K193" i="4" s="1"/>
  <c r="J194" i="4"/>
  <c r="I194" i="4"/>
  <c r="L193" i="4"/>
  <c r="J193" i="4"/>
  <c r="I193" i="4"/>
  <c r="P188" i="4"/>
  <c r="O188" i="4"/>
  <c r="N188" i="4"/>
  <c r="M188" i="4"/>
  <c r="L188" i="4"/>
  <c r="K188" i="4"/>
  <c r="K187" i="4" s="1"/>
  <c r="J188" i="4"/>
  <c r="I188" i="4"/>
  <c r="I187" i="4" s="1"/>
  <c r="L187" i="4"/>
  <c r="J187" i="4"/>
  <c r="L183" i="4"/>
  <c r="K183" i="4"/>
  <c r="K182" i="4" s="1"/>
  <c r="J183" i="4"/>
  <c r="I183" i="4"/>
  <c r="I182" i="4" s="1"/>
  <c r="L182" i="4"/>
  <c r="J182" i="4"/>
  <c r="L180" i="4"/>
  <c r="K180" i="4"/>
  <c r="J180" i="4"/>
  <c r="I180" i="4"/>
  <c r="I179" i="4" s="1"/>
  <c r="I178" i="4" s="1"/>
  <c r="I177" i="4" s="1"/>
  <c r="L179" i="4"/>
  <c r="K179" i="4"/>
  <c r="J179" i="4"/>
  <c r="L178" i="4"/>
  <c r="J178" i="4"/>
  <c r="L177" i="4"/>
  <c r="J177" i="4"/>
  <c r="L176" i="4"/>
  <c r="J176" i="4"/>
  <c r="L172" i="4"/>
  <c r="K172" i="4"/>
  <c r="J172" i="4"/>
  <c r="I172" i="4"/>
  <c r="I171" i="4" s="1"/>
  <c r="L171" i="4"/>
  <c r="K171" i="4"/>
  <c r="J171" i="4"/>
  <c r="L167" i="4"/>
  <c r="K167" i="4"/>
  <c r="K166" i="4" s="1"/>
  <c r="K165" i="4" s="1"/>
  <c r="J167" i="4"/>
  <c r="I167" i="4"/>
  <c r="I166" i="4" s="1"/>
  <c r="I165" i="4" s="1"/>
  <c r="L166" i="4"/>
  <c r="J166" i="4"/>
  <c r="L165" i="4"/>
  <c r="J165" i="4"/>
  <c r="L163" i="4"/>
  <c r="K163" i="4"/>
  <c r="K162" i="4" s="1"/>
  <c r="K161" i="4" s="1"/>
  <c r="K160" i="4" s="1"/>
  <c r="J163" i="4"/>
  <c r="I163" i="4"/>
  <c r="I162" i="4" s="1"/>
  <c r="I161" i="4" s="1"/>
  <c r="I160" i="4" s="1"/>
  <c r="L162" i="4"/>
  <c r="J162" i="4"/>
  <c r="L161" i="4"/>
  <c r="J161" i="4"/>
  <c r="L160" i="4"/>
  <c r="J160" i="4"/>
  <c r="L158" i="4"/>
  <c r="K158" i="4"/>
  <c r="J158" i="4"/>
  <c r="I158" i="4"/>
  <c r="L157" i="4"/>
  <c r="K157" i="4"/>
  <c r="J157" i="4"/>
  <c r="I157" i="4"/>
  <c r="L153" i="4"/>
  <c r="K153" i="4"/>
  <c r="J153" i="4"/>
  <c r="I153" i="4"/>
  <c r="I152" i="4" s="1"/>
  <c r="I151" i="4" s="1"/>
  <c r="I150" i="4" s="1"/>
  <c r="L152" i="4"/>
  <c r="K152" i="4"/>
  <c r="K151" i="4" s="1"/>
  <c r="K150" i="4" s="1"/>
  <c r="J152" i="4"/>
  <c r="L151" i="4"/>
  <c r="J151" i="4"/>
  <c r="L150" i="4"/>
  <c r="J150" i="4"/>
  <c r="L147" i="4"/>
  <c r="K147" i="4"/>
  <c r="K146" i="4" s="1"/>
  <c r="K145" i="4" s="1"/>
  <c r="J147" i="4"/>
  <c r="I147" i="4"/>
  <c r="L146" i="4"/>
  <c r="J146" i="4"/>
  <c r="I146" i="4"/>
  <c r="I145" i="4" s="1"/>
  <c r="L145" i="4"/>
  <c r="J145" i="4"/>
  <c r="L143" i="4"/>
  <c r="K143" i="4"/>
  <c r="K142" i="4" s="1"/>
  <c r="J143" i="4"/>
  <c r="I143" i="4"/>
  <c r="L142" i="4"/>
  <c r="J142" i="4"/>
  <c r="I142" i="4"/>
  <c r="L139" i="4"/>
  <c r="K139" i="4"/>
  <c r="K138" i="4" s="1"/>
  <c r="K137" i="4" s="1"/>
  <c r="J139" i="4"/>
  <c r="I139" i="4"/>
  <c r="I138" i="4" s="1"/>
  <c r="I137" i="4" s="1"/>
  <c r="L138" i="4"/>
  <c r="J138" i="4"/>
  <c r="L137" i="4"/>
  <c r="J137" i="4"/>
  <c r="L134" i="4"/>
  <c r="K134" i="4"/>
  <c r="K133" i="4" s="1"/>
  <c r="K132" i="4" s="1"/>
  <c r="K131" i="4" s="1"/>
  <c r="J134" i="4"/>
  <c r="I134" i="4"/>
  <c r="I133" i="4" s="1"/>
  <c r="I132" i="4" s="1"/>
  <c r="L133" i="4"/>
  <c r="J133" i="4"/>
  <c r="L132" i="4"/>
  <c r="J132" i="4"/>
  <c r="L131" i="4"/>
  <c r="J131" i="4"/>
  <c r="L129" i="4"/>
  <c r="K129" i="4"/>
  <c r="J129" i="4"/>
  <c r="I129" i="4"/>
  <c r="I128" i="4" s="1"/>
  <c r="I127" i="4" s="1"/>
  <c r="L128" i="4"/>
  <c r="K128" i="4"/>
  <c r="K127" i="4" s="1"/>
  <c r="J128" i="4"/>
  <c r="L127" i="4"/>
  <c r="J127" i="4"/>
  <c r="L125" i="4"/>
  <c r="K125" i="4"/>
  <c r="J125" i="4"/>
  <c r="I125" i="4"/>
  <c r="I124" i="4" s="1"/>
  <c r="I123" i="4" s="1"/>
  <c r="L124" i="4"/>
  <c r="K124" i="4"/>
  <c r="K123" i="4" s="1"/>
  <c r="J124" i="4"/>
  <c r="L123" i="4"/>
  <c r="J123" i="4"/>
  <c r="L121" i="4"/>
  <c r="K121" i="4"/>
  <c r="K120" i="4" s="1"/>
  <c r="K119" i="4" s="1"/>
  <c r="J121" i="4"/>
  <c r="I121" i="4"/>
  <c r="I120" i="4" s="1"/>
  <c r="I119" i="4" s="1"/>
  <c r="L120" i="4"/>
  <c r="J120" i="4"/>
  <c r="L119" i="4"/>
  <c r="J119" i="4"/>
  <c r="L117" i="4"/>
  <c r="K117" i="4"/>
  <c r="K116" i="4" s="1"/>
  <c r="K115" i="4" s="1"/>
  <c r="J117" i="4"/>
  <c r="I117" i="4"/>
  <c r="L116" i="4"/>
  <c r="J116" i="4"/>
  <c r="I116" i="4"/>
  <c r="I115" i="4" s="1"/>
  <c r="L115" i="4"/>
  <c r="J115" i="4"/>
  <c r="L112" i="4"/>
  <c r="K112" i="4"/>
  <c r="J112" i="4"/>
  <c r="I112" i="4"/>
  <c r="L111" i="4"/>
  <c r="K111" i="4"/>
  <c r="K110" i="4" s="1"/>
  <c r="K109" i="4" s="1"/>
  <c r="J111" i="4"/>
  <c r="I111" i="4"/>
  <c r="I110" i="4" s="1"/>
  <c r="L110" i="4"/>
  <c r="J110" i="4"/>
  <c r="L109" i="4"/>
  <c r="J109" i="4"/>
  <c r="L106" i="4"/>
  <c r="K106" i="4"/>
  <c r="K105" i="4" s="1"/>
  <c r="J106" i="4"/>
  <c r="I106" i="4"/>
  <c r="I105" i="4" s="1"/>
  <c r="L105" i="4"/>
  <c r="J105" i="4"/>
  <c r="L102" i="4"/>
  <c r="K102" i="4"/>
  <c r="K101" i="4" s="1"/>
  <c r="K100" i="4" s="1"/>
  <c r="J102" i="4"/>
  <c r="I102" i="4"/>
  <c r="I101" i="4" s="1"/>
  <c r="I100" i="4" s="1"/>
  <c r="L101" i="4"/>
  <c r="J101" i="4"/>
  <c r="L100" i="4"/>
  <c r="J100" i="4"/>
  <c r="L97" i="4"/>
  <c r="K97" i="4"/>
  <c r="J97" i="4"/>
  <c r="I97" i="4"/>
  <c r="I96" i="4" s="1"/>
  <c r="I95" i="4" s="1"/>
  <c r="L96" i="4"/>
  <c r="K96" i="4"/>
  <c r="J96" i="4"/>
  <c r="L95" i="4"/>
  <c r="K95" i="4"/>
  <c r="J95" i="4"/>
  <c r="L92" i="4"/>
  <c r="K92" i="4"/>
  <c r="K91" i="4" s="1"/>
  <c r="K90" i="4" s="1"/>
  <c r="K89" i="4" s="1"/>
  <c r="J92" i="4"/>
  <c r="I92" i="4"/>
  <c r="I91" i="4" s="1"/>
  <c r="I90" i="4" s="1"/>
  <c r="L91" i="4"/>
  <c r="J91" i="4"/>
  <c r="L90" i="4"/>
  <c r="J90" i="4"/>
  <c r="L89" i="4"/>
  <c r="J89" i="4"/>
  <c r="L85" i="4"/>
  <c r="K85" i="4"/>
  <c r="K84" i="4" s="1"/>
  <c r="K83" i="4" s="1"/>
  <c r="K82" i="4" s="1"/>
  <c r="J85" i="4"/>
  <c r="I85" i="4"/>
  <c r="I84" i="4" s="1"/>
  <c r="I83" i="4" s="1"/>
  <c r="I82" i="4" s="1"/>
  <c r="L84" i="4"/>
  <c r="J84" i="4"/>
  <c r="L83" i="4"/>
  <c r="J83" i="4"/>
  <c r="L82" i="4"/>
  <c r="J82" i="4"/>
  <c r="L80" i="4"/>
  <c r="K80" i="4"/>
  <c r="J80" i="4"/>
  <c r="I80" i="4"/>
  <c r="I79" i="4" s="1"/>
  <c r="I78" i="4" s="1"/>
  <c r="L79" i="4"/>
  <c r="K79" i="4"/>
  <c r="J79" i="4"/>
  <c r="L78" i="4"/>
  <c r="K78" i="4"/>
  <c r="J78" i="4"/>
  <c r="L74" i="4"/>
  <c r="K74" i="4"/>
  <c r="K73" i="4" s="1"/>
  <c r="J74" i="4"/>
  <c r="I74" i="4"/>
  <c r="I73" i="4" s="1"/>
  <c r="L73" i="4"/>
  <c r="J73" i="4"/>
  <c r="L69" i="4"/>
  <c r="K69" i="4"/>
  <c r="K68" i="4" s="1"/>
  <c r="J69" i="4"/>
  <c r="I69" i="4"/>
  <c r="I68" i="4" s="1"/>
  <c r="L68" i="4"/>
  <c r="J68" i="4"/>
  <c r="L64" i="4"/>
  <c r="K64" i="4"/>
  <c r="K63" i="4" s="1"/>
  <c r="J64" i="4"/>
  <c r="I64" i="4"/>
  <c r="I63" i="4" s="1"/>
  <c r="I62" i="4" s="1"/>
  <c r="I61" i="4" s="1"/>
  <c r="L63" i="4"/>
  <c r="J63" i="4"/>
  <c r="L62" i="4"/>
  <c r="J62" i="4"/>
  <c r="L61" i="4"/>
  <c r="J61" i="4"/>
  <c r="L45" i="4"/>
  <c r="K45" i="4"/>
  <c r="K44" i="4" s="1"/>
  <c r="K43" i="4" s="1"/>
  <c r="K42" i="4" s="1"/>
  <c r="J45" i="4"/>
  <c r="I45" i="4"/>
  <c r="I44" i="4" s="1"/>
  <c r="I43" i="4" s="1"/>
  <c r="I42" i="4" s="1"/>
  <c r="L44" i="4"/>
  <c r="J44" i="4"/>
  <c r="L43" i="4"/>
  <c r="J43" i="4"/>
  <c r="L42" i="4"/>
  <c r="J42" i="4"/>
  <c r="L40" i="4"/>
  <c r="K40" i="4"/>
  <c r="K39" i="4" s="1"/>
  <c r="K38" i="4" s="1"/>
  <c r="J40" i="4"/>
  <c r="I40" i="4"/>
  <c r="L39" i="4"/>
  <c r="J39" i="4"/>
  <c r="I39" i="4"/>
  <c r="I38" i="4" s="1"/>
  <c r="L38" i="4"/>
  <c r="J38" i="4"/>
  <c r="L36" i="4"/>
  <c r="K36" i="4"/>
  <c r="J36" i="4"/>
  <c r="I36" i="4"/>
  <c r="L34" i="4"/>
  <c r="K34" i="4"/>
  <c r="J34" i="4"/>
  <c r="I34" i="4"/>
  <c r="L33" i="4"/>
  <c r="K33" i="4"/>
  <c r="K32" i="4" s="1"/>
  <c r="K31" i="4" s="1"/>
  <c r="J33" i="4"/>
  <c r="I33" i="4"/>
  <c r="I32" i="4" s="1"/>
  <c r="L32" i="4"/>
  <c r="J32" i="4"/>
  <c r="L31" i="4"/>
  <c r="J31" i="4"/>
  <c r="L30" i="4"/>
  <c r="L360" i="4" s="1"/>
  <c r="J30" i="4"/>
  <c r="J360" i="4" s="1"/>
  <c r="K30" i="4" l="1"/>
  <c r="K62" i="4"/>
  <c r="K61" i="4" s="1"/>
  <c r="I89" i="4"/>
  <c r="I109" i="4"/>
  <c r="K178" i="4"/>
  <c r="K177" i="4" s="1"/>
  <c r="K176" i="4" s="1"/>
  <c r="K208" i="4"/>
  <c r="I263" i="4"/>
  <c r="I31" i="4"/>
  <c r="I131" i="4"/>
  <c r="I296" i="4"/>
  <c r="I295" i="4" s="1"/>
  <c r="I230" i="4"/>
  <c r="I176" i="4" s="1"/>
  <c r="K360" i="4" l="1"/>
  <c r="I30" i="4"/>
  <c r="I360" i="4" s="1"/>
  <c r="L357" i="3" l="1"/>
  <c r="K357" i="3"/>
  <c r="J357" i="3"/>
  <c r="I357" i="3"/>
  <c r="L356" i="3"/>
  <c r="K356" i="3"/>
  <c r="J356" i="3"/>
  <c r="I356" i="3"/>
  <c r="L354" i="3"/>
  <c r="K354" i="3"/>
  <c r="J354" i="3"/>
  <c r="I354" i="3"/>
  <c r="L353" i="3"/>
  <c r="K353" i="3"/>
  <c r="J353" i="3"/>
  <c r="I353" i="3"/>
  <c r="L351" i="3"/>
  <c r="K351" i="3"/>
  <c r="J351" i="3"/>
  <c r="I351" i="3"/>
  <c r="L350" i="3"/>
  <c r="K350" i="3"/>
  <c r="J350" i="3"/>
  <c r="I350" i="3"/>
  <c r="L347" i="3"/>
  <c r="K347" i="3"/>
  <c r="J347" i="3"/>
  <c r="I347" i="3"/>
  <c r="L346" i="3"/>
  <c r="K346" i="3"/>
  <c r="J346" i="3"/>
  <c r="I346" i="3"/>
  <c r="L343" i="3"/>
  <c r="K343" i="3"/>
  <c r="J343" i="3"/>
  <c r="I343" i="3"/>
  <c r="I342" i="3" s="1"/>
  <c r="L342" i="3"/>
  <c r="K342" i="3"/>
  <c r="J342" i="3"/>
  <c r="L339" i="3"/>
  <c r="K339" i="3"/>
  <c r="J339" i="3"/>
  <c r="I339" i="3"/>
  <c r="I338" i="3" s="1"/>
  <c r="L338" i="3"/>
  <c r="K338" i="3"/>
  <c r="J338" i="3"/>
  <c r="L335" i="3"/>
  <c r="K335" i="3"/>
  <c r="J335" i="3"/>
  <c r="I335" i="3"/>
  <c r="L332" i="3"/>
  <c r="K332" i="3"/>
  <c r="J332" i="3"/>
  <c r="I332" i="3"/>
  <c r="L330" i="3"/>
  <c r="K330" i="3"/>
  <c r="J330" i="3"/>
  <c r="I330" i="3"/>
  <c r="I329" i="3" s="1"/>
  <c r="L329" i="3"/>
  <c r="L328" i="3" s="1"/>
  <c r="K329" i="3"/>
  <c r="J329" i="3"/>
  <c r="K328" i="3"/>
  <c r="J328" i="3"/>
  <c r="L325" i="3"/>
  <c r="L324" i="3" s="1"/>
  <c r="K325" i="3"/>
  <c r="J325" i="3"/>
  <c r="I325" i="3"/>
  <c r="K324" i="3"/>
  <c r="J324" i="3"/>
  <c r="I324" i="3"/>
  <c r="L322" i="3"/>
  <c r="K322" i="3"/>
  <c r="J322" i="3"/>
  <c r="I322" i="3"/>
  <c r="L321" i="3"/>
  <c r="K321" i="3"/>
  <c r="J321" i="3"/>
  <c r="I321" i="3"/>
  <c r="L319" i="3"/>
  <c r="L318" i="3" s="1"/>
  <c r="K319" i="3"/>
  <c r="J319" i="3"/>
  <c r="I319" i="3"/>
  <c r="K318" i="3"/>
  <c r="J318" i="3"/>
  <c r="I318" i="3"/>
  <c r="L315" i="3"/>
  <c r="L314" i="3" s="1"/>
  <c r="K315" i="3"/>
  <c r="J315" i="3"/>
  <c r="I315" i="3"/>
  <c r="K314" i="3"/>
  <c r="J314" i="3"/>
  <c r="I314" i="3"/>
  <c r="L311" i="3"/>
  <c r="L310" i="3" s="1"/>
  <c r="K311" i="3"/>
  <c r="J311" i="3"/>
  <c r="I311" i="3"/>
  <c r="K310" i="3"/>
  <c r="J310" i="3"/>
  <c r="I310" i="3"/>
  <c r="L307" i="3"/>
  <c r="L306" i="3" s="1"/>
  <c r="K307" i="3"/>
  <c r="J307" i="3"/>
  <c r="I307" i="3"/>
  <c r="K306" i="3"/>
  <c r="J306" i="3"/>
  <c r="I306" i="3"/>
  <c r="L303" i="3"/>
  <c r="K303" i="3"/>
  <c r="J303" i="3"/>
  <c r="I303" i="3"/>
  <c r="L300" i="3"/>
  <c r="K300" i="3"/>
  <c r="J300" i="3"/>
  <c r="I300" i="3"/>
  <c r="L298" i="3"/>
  <c r="L297" i="3" s="1"/>
  <c r="K298" i="3"/>
  <c r="J298" i="3"/>
  <c r="I298" i="3"/>
  <c r="K297" i="3"/>
  <c r="J297" i="3"/>
  <c r="I297" i="3"/>
  <c r="I296" i="3" s="1"/>
  <c r="K296" i="3"/>
  <c r="J296" i="3"/>
  <c r="K295" i="3"/>
  <c r="J295" i="3"/>
  <c r="L292" i="3"/>
  <c r="K292" i="3"/>
  <c r="J292" i="3"/>
  <c r="I292" i="3"/>
  <c r="I291" i="3" s="1"/>
  <c r="L291" i="3"/>
  <c r="K291" i="3"/>
  <c r="J291" i="3"/>
  <c r="L289" i="3"/>
  <c r="K289" i="3"/>
  <c r="J289" i="3"/>
  <c r="I289" i="3"/>
  <c r="I288" i="3" s="1"/>
  <c r="L288" i="3"/>
  <c r="K288" i="3"/>
  <c r="J288" i="3"/>
  <c r="L286" i="3"/>
  <c r="K286" i="3"/>
  <c r="J286" i="3"/>
  <c r="I286" i="3"/>
  <c r="L285" i="3"/>
  <c r="K285" i="3"/>
  <c r="J285" i="3"/>
  <c r="I285" i="3"/>
  <c r="L282" i="3"/>
  <c r="K282" i="3"/>
  <c r="J282" i="3"/>
  <c r="I282" i="3"/>
  <c r="I281" i="3" s="1"/>
  <c r="L281" i="3"/>
  <c r="K281" i="3"/>
  <c r="J281" i="3"/>
  <c r="L278" i="3"/>
  <c r="K278" i="3"/>
  <c r="J278" i="3"/>
  <c r="I278" i="3"/>
  <c r="L277" i="3"/>
  <c r="K277" i="3"/>
  <c r="J277" i="3"/>
  <c r="I277" i="3"/>
  <c r="L274" i="3"/>
  <c r="K274" i="3"/>
  <c r="J274" i="3"/>
  <c r="I274" i="3"/>
  <c r="L273" i="3"/>
  <c r="K273" i="3"/>
  <c r="J273" i="3"/>
  <c r="I273" i="3"/>
  <c r="L270" i="3"/>
  <c r="K270" i="3"/>
  <c r="J270" i="3"/>
  <c r="I270" i="3"/>
  <c r="L267" i="3"/>
  <c r="K267" i="3"/>
  <c r="J267" i="3"/>
  <c r="I267" i="3"/>
  <c r="L265" i="3"/>
  <c r="K265" i="3"/>
  <c r="J265" i="3"/>
  <c r="I265" i="3"/>
  <c r="L264" i="3"/>
  <c r="L263" i="3" s="1"/>
  <c r="K264" i="3"/>
  <c r="J264" i="3"/>
  <c r="I264" i="3"/>
  <c r="K263" i="3"/>
  <c r="J263" i="3"/>
  <c r="L260" i="3"/>
  <c r="L259" i="3" s="1"/>
  <c r="K260" i="3"/>
  <c r="J260" i="3"/>
  <c r="I260" i="3"/>
  <c r="I259" i="3" s="1"/>
  <c r="K259" i="3"/>
  <c r="J259" i="3"/>
  <c r="L257" i="3"/>
  <c r="K257" i="3"/>
  <c r="J257" i="3"/>
  <c r="I257" i="3"/>
  <c r="I256" i="3" s="1"/>
  <c r="L256" i="3"/>
  <c r="K256" i="3"/>
  <c r="J256" i="3"/>
  <c r="L254" i="3"/>
  <c r="K254" i="3"/>
  <c r="J254" i="3"/>
  <c r="I254" i="3"/>
  <c r="L253" i="3"/>
  <c r="K253" i="3"/>
  <c r="J253" i="3"/>
  <c r="I253" i="3"/>
  <c r="L250" i="3"/>
  <c r="K250" i="3"/>
  <c r="J250" i="3"/>
  <c r="I250" i="3"/>
  <c r="L249" i="3"/>
  <c r="K249" i="3"/>
  <c r="J249" i="3"/>
  <c r="I249" i="3"/>
  <c r="L246" i="3"/>
  <c r="K246" i="3"/>
  <c r="J246" i="3"/>
  <c r="I246" i="3"/>
  <c r="I245" i="3" s="1"/>
  <c r="L245" i="3"/>
  <c r="K245" i="3"/>
  <c r="J245" i="3"/>
  <c r="L242" i="3"/>
  <c r="K242" i="3"/>
  <c r="J242" i="3"/>
  <c r="I242" i="3"/>
  <c r="I241" i="3" s="1"/>
  <c r="L241" i="3"/>
  <c r="K241" i="3"/>
  <c r="J241" i="3"/>
  <c r="L238" i="3"/>
  <c r="K238" i="3"/>
  <c r="J238" i="3"/>
  <c r="I238" i="3"/>
  <c r="L235" i="3"/>
  <c r="K235" i="3"/>
  <c r="J235" i="3"/>
  <c r="I235" i="3"/>
  <c r="L233" i="3"/>
  <c r="L232" i="3" s="1"/>
  <c r="L231" i="3" s="1"/>
  <c r="L230" i="3" s="1"/>
  <c r="K233" i="3"/>
  <c r="J233" i="3"/>
  <c r="I233" i="3"/>
  <c r="I232" i="3" s="1"/>
  <c r="K232" i="3"/>
  <c r="J232" i="3"/>
  <c r="K231" i="3"/>
  <c r="J231" i="3"/>
  <c r="K230" i="3"/>
  <c r="J230" i="3"/>
  <c r="L226" i="3"/>
  <c r="L225" i="3" s="1"/>
  <c r="L224" i="3" s="1"/>
  <c r="K226" i="3"/>
  <c r="J226" i="3"/>
  <c r="I226" i="3"/>
  <c r="K225" i="3"/>
  <c r="J225" i="3"/>
  <c r="I225" i="3"/>
  <c r="I224" i="3" s="1"/>
  <c r="K224" i="3"/>
  <c r="J224" i="3"/>
  <c r="L222" i="3"/>
  <c r="K222" i="3"/>
  <c r="J222" i="3"/>
  <c r="I222" i="3"/>
  <c r="L221" i="3"/>
  <c r="L220" i="3" s="1"/>
  <c r="K221" i="3"/>
  <c r="J221" i="3"/>
  <c r="I221" i="3"/>
  <c r="I220" i="3" s="1"/>
  <c r="K220" i="3"/>
  <c r="J220" i="3"/>
  <c r="L213" i="3"/>
  <c r="L212" i="3" s="1"/>
  <c r="K213" i="3"/>
  <c r="J213" i="3"/>
  <c r="I213" i="3"/>
  <c r="I212" i="3" s="1"/>
  <c r="K212" i="3"/>
  <c r="J212" i="3"/>
  <c r="L210" i="3"/>
  <c r="K210" i="3"/>
  <c r="J210" i="3"/>
  <c r="I210" i="3"/>
  <c r="I209" i="3" s="1"/>
  <c r="L209" i="3"/>
  <c r="L208" i="3" s="1"/>
  <c r="K209" i="3"/>
  <c r="J209" i="3"/>
  <c r="K208" i="3"/>
  <c r="J208" i="3"/>
  <c r="L203" i="3"/>
  <c r="L202" i="3" s="1"/>
  <c r="L201" i="3" s="1"/>
  <c r="K203" i="3"/>
  <c r="J203" i="3"/>
  <c r="I203" i="3"/>
  <c r="I202" i="3" s="1"/>
  <c r="I201" i="3" s="1"/>
  <c r="K202" i="3"/>
  <c r="J202" i="3"/>
  <c r="K201" i="3"/>
  <c r="J201" i="3"/>
  <c r="L199" i="3"/>
  <c r="L198" i="3" s="1"/>
  <c r="K199" i="3"/>
  <c r="J199" i="3"/>
  <c r="I199" i="3"/>
  <c r="I198" i="3" s="1"/>
  <c r="K198" i="3"/>
  <c r="J198" i="3"/>
  <c r="L194" i="3"/>
  <c r="L193" i="3" s="1"/>
  <c r="K194" i="3"/>
  <c r="J194" i="3"/>
  <c r="I194" i="3"/>
  <c r="I193" i="3" s="1"/>
  <c r="K193" i="3"/>
  <c r="J193" i="3"/>
  <c r="P188" i="3"/>
  <c r="O188" i="3"/>
  <c r="N188" i="3"/>
  <c r="M188" i="3"/>
  <c r="L188" i="3"/>
  <c r="K188" i="3"/>
  <c r="J188" i="3"/>
  <c r="I188" i="3"/>
  <c r="L187" i="3"/>
  <c r="K187" i="3"/>
  <c r="J187" i="3"/>
  <c r="I187" i="3"/>
  <c r="L183" i="3"/>
  <c r="K183" i="3"/>
  <c r="J183" i="3"/>
  <c r="I183" i="3"/>
  <c r="L182" i="3"/>
  <c r="K182" i="3"/>
  <c r="J182" i="3"/>
  <c r="I182" i="3"/>
  <c r="L180" i="3"/>
  <c r="K180" i="3"/>
  <c r="J180" i="3"/>
  <c r="I180" i="3"/>
  <c r="L179" i="3"/>
  <c r="L178" i="3" s="1"/>
  <c r="L177" i="3" s="1"/>
  <c r="K179" i="3"/>
  <c r="J179" i="3"/>
  <c r="I179" i="3"/>
  <c r="K178" i="3"/>
  <c r="J178" i="3"/>
  <c r="K177" i="3"/>
  <c r="J177" i="3"/>
  <c r="K176" i="3"/>
  <c r="J176" i="3"/>
  <c r="L172" i="3"/>
  <c r="L171" i="3" s="1"/>
  <c r="K172" i="3"/>
  <c r="J172" i="3"/>
  <c r="I172" i="3"/>
  <c r="K171" i="3"/>
  <c r="J171" i="3"/>
  <c r="I171" i="3"/>
  <c r="L167" i="3"/>
  <c r="L166" i="3" s="1"/>
  <c r="K167" i="3"/>
  <c r="J167" i="3"/>
  <c r="I167" i="3"/>
  <c r="K166" i="3"/>
  <c r="J166" i="3"/>
  <c r="I166" i="3"/>
  <c r="I165" i="3" s="1"/>
  <c r="K165" i="3"/>
  <c r="J165" i="3"/>
  <c r="L163" i="3"/>
  <c r="L162" i="3" s="1"/>
  <c r="L161" i="3" s="1"/>
  <c r="K163" i="3"/>
  <c r="J163" i="3"/>
  <c r="I163" i="3"/>
  <c r="I162" i="3" s="1"/>
  <c r="I161" i="3" s="1"/>
  <c r="K162" i="3"/>
  <c r="J162" i="3"/>
  <c r="K161" i="3"/>
  <c r="J161" i="3"/>
  <c r="K160" i="3"/>
  <c r="J160" i="3"/>
  <c r="L158" i="3"/>
  <c r="L157" i="3" s="1"/>
  <c r="K158" i="3"/>
  <c r="J158" i="3"/>
  <c r="I158" i="3"/>
  <c r="K157" i="3"/>
  <c r="J157" i="3"/>
  <c r="I157" i="3"/>
  <c r="L153" i="3"/>
  <c r="L152" i="3" s="1"/>
  <c r="K153" i="3"/>
  <c r="J153" i="3"/>
  <c r="I153" i="3"/>
  <c r="K152" i="3"/>
  <c r="J152" i="3"/>
  <c r="I152" i="3"/>
  <c r="I151" i="3" s="1"/>
  <c r="I150" i="3" s="1"/>
  <c r="K151" i="3"/>
  <c r="J151" i="3"/>
  <c r="K150" i="3"/>
  <c r="J150" i="3"/>
  <c r="L147" i="3"/>
  <c r="K147" i="3"/>
  <c r="J147" i="3"/>
  <c r="I147" i="3"/>
  <c r="I146" i="3" s="1"/>
  <c r="I145" i="3" s="1"/>
  <c r="L146" i="3"/>
  <c r="L145" i="3" s="1"/>
  <c r="K146" i="3"/>
  <c r="J146" i="3"/>
  <c r="K145" i="3"/>
  <c r="J145" i="3"/>
  <c r="L143" i="3"/>
  <c r="L142" i="3" s="1"/>
  <c r="K143" i="3"/>
  <c r="J143" i="3"/>
  <c r="I143" i="3"/>
  <c r="I142" i="3" s="1"/>
  <c r="K142" i="3"/>
  <c r="J142" i="3"/>
  <c r="L139" i="3"/>
  <c r="L138" i="3" s="1"/>
  <c r="L137" i="3" s="1"/>
  <c r="K139" i="3"/>
  <c r="J139" i="3"/>
  <c r="I139" i="3"/>
  <c r="I138" i="3" s="1"/>
  <c r="I137" i="3" s="1"/>
  <c r="K138" i="3"/>
  <c r="J138" i="3"/>
  <c r="K137" i="3"/>
  <c r="J137" i="3"/>
  <c r="L134" i="3"/>
  <c r="L133" i="3" s="1"/>
  <c r="L132" i="3" s="1"/>
  <c r="K134" i="3"/>
  <c r="J134" i="3"/>
  <c r="I134" i="3"/>
  <c r="I133" i="3" s="1"/>
  <c r="I132" i="3" s="1"/>
  <c r="I131" i="3" s="1"/>
  <c r="K133" i="3"/>
  <c r="J133" i="3"/>
  <c r="K132" i="3"/>
  <c r="J132" i="3"/>
  <c r="K131" i="3"/>
  <c r="J131" i="3"/>
  <c r="L129" i="3"/>
  <c r="K129" i="3"/>
  <c r="J129" i="3"/>
  <c r="I129" i="3"/>
  <c r="L128" i="3"/>
  <c r="L127" i="3" s="1"/>
  <c r="K128" i="3"/>
  <c r="J128" i="3"/>
  <c r="I128" i="3"/>
  <c r="I127" i="3" s="1"/>
  <c r="K127" i="3"/>
  <c r="J127" i="3"/>
  <c r="L125" i="3"/>
  <c r="L124" i="3" s="1"/>
  <c r="L123" i="3" s="1"/>
  <c r="K125" i="3"/>
  <c r="J125" i="3"/>
  <c r="I125" i="3"/>
  <c r="I124" i="3" s="1"/>
  <c r="I123" i="3" s="1"/>
  <c r="K124" i="3"/>
  <c r="J124" i="3"/>
  <c r="K123" i="3"/>
  <c r="J123" i="3"/>
  <c r="L121" i="3"/>
  <c r="K121" i="3"/>
  <c r="J121" i="3"/>
  <c r="I121" i="3"/>
  <c r="L120" i="3"/>
  <c r="L119" i="3" s="1"/>
  <c r="K120" i="3"/>
  <c r="J120" i="3"/>
  <c r="I120" i="3"/>
  <c r="I119" i="3" s="1"/>
  <c r="K119" i="3"/>
  <c r="J119" i="3"/>
  <c r="L117" i="3"/>
  <c r="K117" i="3"/>
  <c r="J117" i="3"/>
  <c r="I117" i="3"/>
  <c r="L116" i="3"/>
  <c r="L115" i="3" s="1"/>
  <c r="K116" i="3"/>
  <c r="J116" i="3"/>
  <c r="I116" i="3"/>
  <c r="K115" i="3"/>
  <c r="J115" i="3"/>
  <c r="I115" i="3"/>
  <c r="L112" i="3"/>
  <c r="L111" i="3" s="1"/>
  <c r="L110" i="3" s="1"/>
  <c r="K112" i="3"/>
  <c r="J112" i="3"/>
  <c r="I112" i="3"/>
  <c r="K111" i="3"/>
  <c r="J111" i="3"/>
  <c r="I111" i="3"/>
  <c r="I110" i="3" s="1"/>
  <c r="I109" i="3" s="1"/>
  <c r="K110" i="3"/>
  <c r="J110" i="3"/>
  <c r="K109" i="3"/>
  <c r="J109" i="3"/>
  <c r="L106" i="3"/>
  <c r="L105" i="3" s="1"/>
  <c r="K106" i="3"/>
  <c r="J106" i="3"/>
  <c r="I106" i="3"/>
  <c r="I105" i="3" s="1"/>
  <c r="K105" i="3"/>
  <c r="J105" i="3"/>
  <c r="L102" i="3"/>
  <c r="L101" i="3" s="1"/>
  <c r="L100" i="3" s="1"/>
  <c r="K102" i="3"/>
  <c r="J102" i="3"/>
  <c r="I102" i="3"/>
  <c r="I101" i="3" s="1"/>
  <c r="I100" i="3" s="1"/>
  <c r="K101" i="3"/>
  <c r="J101" i="3"/>
  <c r="K100" i="3"/>
  <c r="J100" i="3"/>
  <c r="L97" i="3"/>
  <c r="K97" i="3"/>
  <c r="J97" i="3"/>
  <c r="I97" i="3"/>
  <c r="L96" i="3"/>
  <c r="L95" i="3" s="1"/>
  <c r="K96" i="3"/>
  <c r="J96" i="3"/>
  <c r="I96" i="3"/>
  <c r="I95" i="3" s="1"/>
  <c r="K95" i="3"/>
  <c r="J95" i="3"/>
  <c r="L92" i="3"/>
  <c r="L91" i="3" s="1"/>
  <c r="L90" i="3" s="1"/>
  <c r="K92" i="3"/>
  <c r="J92" i="3"/>
  <c r="I92" i="3"/>
  <c r="I91" i="3" s="1"/>
  <c r="I90" i="3" s="1"/>
  <c r="I89" i="3" s="1"/>
  <c r="K91" i="3"/>
  <c r="J91" i="3"/>
  <c r="K90" i="3"/>
  <c r="J90" i="3"/>
  <c r="K89" i="3"/>
  <c r="J89" i="3"/>
  <c r="L85" i="3"/>
  <c r="K85" i="3"/>
  <c r="J85" i="3"/>
  <c r="I85" i="3"/>
  <c r="I84" i="3" s="1"/>
  <c r="I83" i="3" s="1"/>
  <c r="I82" i="3" s="1"/>
  <c r="L84" i="3"/>
  <c r="L83" i="3" s="1"/>
  <c r="L82" i="3" s="1"/>
  <c r="K84" i="3"/>
  <c r="J84" i="3"/>
  <c r="K83" i="3"/>
  <c r="J83" i="3"/>
  <c r="K82" i="3"/>
  <c r="J82" i="3"/>
  <c r="L80" i="3"/>
  <c r="L79" i="3" s="1"/>
  <c r="L78" i="3" s="1"/>
  <c r="K80" i="3"/>
  <c r="J80" i="3"/>
  <c r="I80" i="3"/>
  <c r="K79" i="3"/>
  <c r="J79" i="3"/>
  <c r="I79" i="3"/>
  <c r="I78" i="3" s="1"/>
  <c r="K78" i="3"/>
  <c r="J78" i="3"/>
  <c r="L74" i="3"/>
  <c r="L73" i="3" s="1"/>
  <c r="K74" i="3"/>
  <c r="J74" i="3"/>
  <c r="I74" i="3"/>
  <c r="I73" i="3" s="1"/>
  <c r="K73" i="3"/>
  <c r="J73" i="3"/>
  <c r="L69" i="3"/>
  <c r="L68" i="3" s="1"/>
  <c r="K69" i="3"/>
  <c r="J69" i="3"/>
  <c r="I69" i="3"/>
  <c r="I68" i="3" s="1"/>
  <c r="K68" i="3"/>
  <c r="J68" i="3"/>
  <c r="L64" i="3"/>
  <c r="L63" i="3" s="1"/>
  <c r="L62" i="3" s="1"/>
  <c r="L61" i="3" s="1"/>
  <c r="K64" i="3"/>
  <c r="J64" i="3"/>
  <c r="I64" i="3"/>
  <c r="I63" i="3" s="1"/>
  <c r="K63" i="3"/>
  <c r="J63" i="3"/>
  <c r="K62" i="3"/>
  <c r="J62" i="3"/>
  <c r="K61" i="3"/>
  <c r="J61" i="3"/>
  <c r="L45" i="3"/>
  <c r="L44" i="3" s="1"/>
  <c r="L43" i="3" s="1"/>
  <c r="L42" i="3" s="1"/>
  <c r="K45" i="3"/>
  <c r="J45" i="3"/>
  <c r="I45" i="3"/>
  <c r="I44" i="3" s="1"/>
  <c r="I43" i="3" s="1"/>
  <c r="I42" i="3" s="1"/>
  <c r="K44" i="3"/>
  <c r="J44" i="3"/>
  <c r="K43" i="3"/>
  <c r="J43" i="3"/>
  <c r="K42" i="3"/>
  <c r="J42" i="3"/>
  <c r="L40" i="3"/>
  <c r="K40" i="3"/>
  <c r="J40" i="3"/>
  <c r="I40" i="3"/>
  <c r="L39" i="3"/>
  <c r="L38" i="3" s="1"/>
  <c r="K39" i="3"/>
  <c r="J39" i="3"/>
  <c r="I39" i="3"/>
  <c r="K38" i="3"/>
  <c r="J38" i="3"/>
  <c r="I38" i="3"/>
  <c r="L36" i="3"/>
  <c r="K36" i="3"/>
  <c r="J36" i="3"/>
  <c r="I36" i="3"/>
  <c r="L34" i="3"/>
  <c r="K34" i="3"/>
  <c r="J34" i="3"/>
  <c r="I34" i="3"/>
  <c r="I33" i="3" s="1"/>
  <c r="I32" i="3" s="1"/>
  <c r="I31" i="3" s="1"/>
  <c r="L33" i="3"/>
  <c r="K33" i="3"/>
  <c r="J33" i="3"/>
  <c r="L32" i="3"/>
  <c r="K32" i="3"/>
  <c r="J32" i="3"/>
  <c r="K31" i="3"/>
  <c r="J31" i="3"/>
  <c r="K30" i="3"/>
  <c r="K360" i="3" s="1"/>
  <c r="J30" i="3"/>
  <c r="J360" i="3" s="1"/>
  <c r="L151" i="3" l="1"/>
  <c r="L150" i="3" s="1"/>
  <c r="I231" i="3"/>
  <c r="L296" i="3"/>
  <c r="L295" i="3" s="1"/>
  <c r="L176" i="3" s="1"/>
  <c r="I62" i="3"/>
  <c r="I61" i="3" s="1"/>
  <c r="L109" i="3"/>
  <c r="I208" i="3"/>
  <c r="I263" i="3"/>
  <c r="I328" i="3"/>
  <c r="I295" i="3" s="1"/>
  <c r="L31" i="3"/>
  <c r="I30" i="3"/>
  <c r="L89" i="3"/>
  <c r="L131" i="3"/>
  <c r="I160" i="3"/>
  <c r="L165" i="3"/>
  <c r="L160" i="3" s="1"/>
  <c r="I178" i="3"/>
  <c r="I230" i="3" l="1"/>
  <c r="L30" i="3"/>
  <c r="L360" i="3" s="1"/>
  <c r="I177" i="3"/>
  <c r="I176" i="3" s="1"/>
  <c r="I360" i="3" s="1"/>
  <c r="L357" i="2" l="1"/>
  <c r="K357" i="2"/>
  <c r="J357" i="2"/>
  <c r="I357" i="2"/>
  <c r="L356" i="2"/>
  <c r="K356" i="2"/>
  <c r="J356" i="2"/>
  <c r="I356" i="2"/>
  <c r="L354" i="2"/>
  <c r="K354" i="2"/>
  <c r="J354" i="2"/>
  <c r="I354" i="2"/>
  <c r="L353" i="2"/>
  <c r="K353" i="2"/>
  <c r="J353" i="2"/>
  <c r="I353" i="2"/>
  <c r="L351" i="2"/>
  <c r="K351" i="2"/>
  <c r="J351" i="2"/>
  <c r="I351" i="2"/>
  <c r="I350" i="2" s="1"/>
  <c r="L350" i="2"/>
  <c r="K350" i="2"/>
  <c r="J350" i="2"/>
  <c r="L347" i="2"/>
  <c r="K347" i="2"/>
  <c r="J347" i="2"/>
  <c r="I347" i="2"/>
  <c r="I346" i="2" s="1"/>
  <c r="L346" i="2"/>
  <c r="K346" i="2"/>
  <c r="J346" i="2"/>
  <c r="L343" i="2"/>
  <c r="K343" i="2"/>
  <c r="J343" i="2"/>
  <c r="I343" i="2"/>
  <c r="I342" i="2" s="1"/>
  <c r="L342" i="2"/>
  <c r="K342" i="2"/>
  <c r="J342" i="2"/>
  <c r="L339" i="2"/>
  <c r="K339" i="2"/>
  <c r="J339" i="2"/>
  <c r="I339" i="2"/>
  <c r="L338" i="2"/>
  <c r="K338" i="2"/>
  <c r="J338" i="2"/>
  <c r="I338" i="2"/>
  <c r="L335" i="2"/>
  <c r="K335" i="2"/>
  <c r="J335" i="2"/>
  <c r="I335" i="2"/>
  <c r="L332" i="2"/>
  <c r="K332" i="2"/>
  <c r="J332" i="2"/>
  <c r="I332" i="2"/>
  <c r="L330" i="2"/>
  <c r="K330" i="2"/>
  <c r="J330" i="2"/>
  <c r="I330" i="2"/>
  <c r="L329" i="2"/>
  <c r="K329" i="2"/>
  <c r="J329" i="2"/>
  <c r="I329" i="2"/>
  <c r="L328" i="2"/>
  <c r="K328" i="2"/>
  <c r="J328" i="2"/>
  <c r="L325" i="2"/>
  <c r="K325" i="2"/>
  <c r="J325" i="2"/>
  <c r="I325" i="2"/>
  <c r="I324" i="2" s="1"/>
  <c r="L324" i="2"/>
  <c r="K324" i="2"/>
  <c r="J324" i="2"/>
  <c r="L322" i="2"/>
  <c r="K322" i="2"/>
  <c r="J322" i="2"/>
  <c r="I322" i="2"/>
  <c r="I321" i="2" s="1"/>
  <c r="L321" i="2"/>
  <c r="K321" i="2"/>
  <c r="J321" i="2"/>
  <c r="L319" i="2"/>
  <c r="K319" i="2"/>
  <c r="J319" i="2"/>
  <c r="I319" i="2"/>
  <c r="L318" i="2"/>
  <c r="K318" i="2"/>
  <c r="J318" i="2"/>
  <c r="I318" i="2"/>
  <c r="L315" i="2"/>
  <c r="K315" i="2"/>
  <c r="J315" i="2"/>
  <c r="I315" i="2"/>
  <c r="I314" i="2" s="1"/>
  <c r="L314" i="2"/>
  <c r="K314" i="2"/>
  <c r="J314" i="2"/>
  <c r="L311" i="2"/>
  <c r="K311" i="2"/>
  <c r="J311" i="2"/>
  <c r="I311" i="2"/>
  <c r="L310" i="2"/>
  <c r="K310" i="2"/>
  <c r="J310" i="2"/>
  <c r="I310" i="2"/>
  <c r="L307" i="2"/>
  <c r="K307" i="2"/>
  <c r="J307" i="2"/>
  <c r="I307" i="2"/>
  <c r="I306" i="2" s="1"/>
  <c r="L306" i="2"/>
  <c r="K306" i="2"/>
  <c r="J306" i="2"/>
  <c r="L303" i="2"/>
  <c r="K303" i="2"/>
  <c r="J303" i="2"/>
  <c r="I303" i="2"/>
  <c r="L300" i="2"/>
  <c r="K300" i="2"/>
  <c r="J300" i="2"/>
  <c r="I300" i="2"/>
  <c r="L298" i="2"/>
  <c r="K298" i="2"/>
  <c r="J298" i="2"/>
  <c r="I298" i="2"/>
  <c r="L297" i="2"/>
  <c r="K297" i="2"/>
  <c r="J297" i="2"/>
  <c r="I297" i="2"/>
  <c r="L296" i="2"/>
  <c r="K296" i="2"/>
  <c r="J296" i="2"/>
  <c r="L295" i="2"/>
  <c r="K295" i="2"/>
  <c r="J295" i="2"/>
  <c r="L292" i="2"/>
  <c r="K292" i="2"/>
  <c r="J292" i="2"/>
  <c r="I292" i="2"/>
  <c r="I291" i="2" s="1"/>
  <c r="L291" i="2"/>
  <c r="K291" i="2"/>
  <c r="J291" i="2"/>
  <c r="L289" i="2"/>
  <c r="K289" i="2"/>
  <c r="J289" i="2"/>
  <c r="I289" i="2"/>
  <c r="I288" i="2" s="1"/>
  <c r="L288" i="2"/>
  <c r="K288" i="2"/>
  <c r="J288" i="2"/>
  <c r="L286" i="2"/>
  <c r="K286" i="2"/>
  <c r="J286" i="2"/>
  <c r="I286" i="2"/>
  <c r="L285" i="2"/>
  <c r="K285" i="2"/>
  <c r="J285" i="2"/>
  <c r="I285" i="2"/>
  <c r="L282" i="2"/>
  <c r="K282" i="2"/>
  <c r="J282" i="2"/>
  <c r="I282" i="2"/>
  <c r="I281" i="2" s="1"/>
  <c r="L281" i="2"/>
  <c r="K281" i="2"/>
  <c r="J281" i="2"/>
  <c r="L278" i="2"/>
  <c r="K278" i="2"/>
  <c r="J278" i="2"/>
  <c r="I278" i="2"/>
  <c r="I277" i="2" s="1"/>
  <c r="L277" i="2"/>
  <c r="K277" i="2"/>
  <c r="J277" i="2"/>
  <c r="L274" i="2"/>
  <c r="K274" i="2"/>
  <c r="J274" i="2"/>
  <c r="I274" i="2"/>
  <c r="L273" i="2"/>
  <c r="K273" i="2"/>
  <c r="J273" i="2"/>
  <c r="I273" i="2"/>
  <c r="L270" i="2"/>
  <c r="K270" i="2"/>
  <c r="J270" i="2"/>
  <c r="I270" i="2"/>
  <c r="L267" i="2"/>
  <c r="K267" i="2"/>
  <c r="J267" i="2"/>
  <c r="I267" i="2"/>
  <c r="L265" i="2"/>
  <c r="K265" i="2"/>
  <c r="J265" i="2"/>
  <c r="I265" i="2"/>
  <c r="I264" i="2" s="1"/>
  <c r="L264" i="2"/>
  <c r="K264" i="2"/>
  <c r="J264" i="2"/>
  <c r="L263" i="2"/>
  <c r="K263" i="2"/>
  <c r="J263" i="2"/>
  <c r="L260" i="2"/>
  <c r="K260" i="2"/>
  <c r="J260" i="2"/>
  <c r="I260" i="2"/>
  <c r="I259" i="2" s="1"/>
  <c r="L259" i="2"/>
  <c r="K259" i="2"/>
  <c r="J259" i="2"/>
  <c r="L257" i="2"/>
  <c r="K257" i="2"/>
  <c r="J257" i="2"/>
  <c r="I257" i="2"/>
  <c r="L256" i="2"/>
  <c r="K256" i="2"/>
  <c r="J256" i="2"/>
  <c r="I256" i="2"/>
  <c r="L254" i="2"/>
  <c r="K254" i="2"/>
  <c r="J254" i="2"/>
  <c r="I254" i="2"/>
  <c r="L253" i="2"/>
  <c r="K253" i="2"/>
  <c r="J253" i="2"/>
  <c r="I253" i="2"/>
  <c r="L250" i="2"/>
  <c r="K250" i="2"/>
  <c r="J250" i="2"/>
  <c r="I250" i="2"/>
  <c r="I249" i="2" s="1"/>
  <c r="L249" i="2"/>
  <c r="K249" i="2"/>
  <c r="J249" i="2"/>
  <c r="L246" i="2"/>
  <c r="K246" i="2"/>
  <c r="J246" i="2"/>
  <c r="I246" i="2"/>
  <c r="I245" i="2" s="1"/>
  <c r="L245" i="2"/>
  <c r="K245" i="2"/>
  <c r="J245" i="2"/>
  <c r="L242" i="2"/>
  <c r="K242" i="2"/>
  <c r="J242" i="2"/>
  <c r="I242" i="2"/>
  <c r="L241" i="2"/>
  <c r="K241" i="2"/>
  <c r="J241" i="2"/>
  <c r="I241" i="2"/>
  <c r="L238" i="2"/>
  <c r="K238" i="2"/>
  <c r="J238" i="2"/>
  <c r="I238" i="2"/>
  <c r="L235" i="2"/>
  <c r="K235" i="2"/>
  <c r="J235" i="2"/>
  <c r="I235" i="2"/>
  <c r="L233" i="2"/>
  <c r="K233" i="2"/>
  <c r="J233" i="2"/>
  <c r="I233" i="2"/>
  <c r="I232" i="2" s="1"/>
  <c r="L232" i="2"/>
  <c r="K232" i="2"/>
  <c r="J232" i="2"/>
  <c r="L231" i="2"/>
  <c r="K231" i="2"/>
  <c r="J231" i="2"/>
  <c r="L230" i="2"/>
  <c r="K230" i="2"/>
  <c r="J230" i="2"/>
  <c r="L226" i="2"/>
  <c r="K226" i="2"/>
  <c r="J226" i="2"/>
  <c r="I226" i="2"/>
  <c r="L225" i="2"/>
  <c r="K225" i="2"/>
  <c r="J225" i="2"/>
  <c r="I225" i="2"/>
  <c r="I224" i="2" s="1"/>
  <c r="L224" i="2"/>
  <c r="K224" i="2"/>
  <c r="J224" i="2"/>
  <c r="L222" i="2"/>
  <c r="K222" i="2"/>
  <c r="J222" i="2"/>
  <c r="I222" i="2"/>
  <c r="L221" i="2"/>
  <c r="K221" i="2"/>
  <c r="J221" i="2"/>
  <c r="I221" i="2"/>
  <c r="L220" i="2"/>
  <c r="K220" i="2"/>
  <c r="J220" i="2"/>
  <c r="I220" i="2"/>
  <c r="L213" i="2"/>
  <c r="K213" i="2"/>
  <c r="J213" i="2"/>
  <c r="I213" i="2"/>
  <c r="I212" i="2" s="1"/>
  <c r="L212" i="2"/>
  <c r="K212" i="2"/>
  <c r="J212" i="2"/>
  <c r="L210" i="2"/>
  <c r="K210" i="2"/>
  <c r="J210" i="2"/>
  <c r="I210" i="2"/>
  <c r="I209" i="2" s="1"/>
  <c r="I208" i="2" s="1"/>
  <c r="L209" i="2"/>
  <c r="K209" i="2"/>
  <c r="J209" i="2"/>
  <c r="L208" i="2"/>
  <c r="K208" i="2"/>
  <c r="J208" i="2"/>
  <c r="L203" i="2"/>
  <c r="K203" i="2"/>
  <c r="J203" i="2"/>
  <c r="I203" i="2"/>
  <c r="I202" i="2" s="1"/>
  <c r="I201" i="2" s="1"/>
  <c r="L202" i="2"/>
  <c r="K202" i="2"/>
  <c r="J202" i="2"/>
  <c r="L201" i="2"/>
  <c r="K201" i="2"/>
  <c r="J201" i="2"/>
  <c r="L199" i="2"/>
  <c r="K199" i="2"/>
  <c r="J199" i="2"/>
  <c r="I199" i="2"/>
  <c r="I198" i="2" s="1"/>
  <c r="L198" i="2"/>
  <c r="K198" i="2"/>
  <c r="J198" i="2"/>
  <c r="L194" i="2"/>
  <c r="K194" i="2"/>
  <c r="J194" i="2"/>
  <c r="I194" i="2"/>
  <c r="I193" i="2" s="1"/>
  <c r="L193" i="2"/>
  <c r="K193" i="2"/>
  <c r="J193" i="2"/>
  <c r="P188" i="2"/>
  <c r="O188" i="2"/>
  <c r="N188" i="2"/>
  <c r="M188" i="2"/>
  <c r="L188" i="2"/>
  <c r="K188" i="2"/>
  <c r="J188" i="2"/>
  <c r="I188" i="2"/>
  <c r="I187" i="2" s="1"/>
  <c r="L187" i="2"/>
  <c r="K187" i="2"/>
  <c r="J187" i="2"/>
  <c r="L183" i="2"/>
  <c r="K183" i="2"/>
  <c r="J183" i="2"/>
  <c r="I183" i="2"/>
  <c r="I182" i="2" s="1"/>
  <c r="L182" i="2"/>
  <c r="K182" i="2"/>
  <c r="J182" i="2"/>
  <c r="L180" i="2"/>
  <c r="K180" i="2"/>
  <c r="J180" i="2"/>
  <c r="I180" i="2"/>
  <c r="L179" i="2"/>
  <c r="K179" i="2"/>
  <c r="J179" i="2"/>
  <c r="I179" i="2"/>
  <c r="I178" i="2" s="1"/>
  <c r="I177" i="2" s="1"/>
  <c r="L178" i="2"/>
  <c r="K178" i="2"/>
  <c r="J178" i="2"/>
  <c r="L177" i="2"/>
  <c r="K177" i="2"/>
  <c r="J177" i="2"/>
  <c r="L176" i="2"/>
  <c r="K176" i="2"/>
  <c r="J176" i="2"/>
  <c r="L172" i="2"/>
  <c r="K172" i="2"/>
  <c r="J172" i="2"/>
  <c r="I172" i="2"/>
  <c r="I171" i="2" s="1"/>
  <c r="L171" i="2"/>
  <c r="K171" i="2"/>
  <c r="J171" i="2"/>
  <c r="L167" i="2"/>
  <c r="K167" i="2"/>
  <c r="J167" i="2"/>
  <c r="I167" i="2"/>
  <c r="I166" i="2" s="1"/>
  <c r="I165" i="2" s="1"/>
  <c r="L166" i="2"/>
  <c r="K166" i="2"/>
  <c r="J166" i="2"/>
  <c r="L165" i="2"/>
  <c r="K165" i="2"/>
  <c r="J165" i="2"/>
  <c r="J160" i="2" s="1"/>
  <c r="L163" i="2"/>
  <c r="K163" i="2"/>
  <c r="J163" i="2"/>
  <c r="I163" i="2"/>
  <c r="I162" i="2" s="1"/>
  <c r="I161" i="2" s="1"/>
  <c r="L162" i="2"/>
  <c r="K162" i="2"/>
  <c r="J162" i="2"/>
  <c r="L161" i="2"/>
  <c r="K161" i="2"/>
  <c r="J161" i="2"/>
  <c r="L160" i="2"/>
  <c r="K160" i="2"/>
  <c r="L158" i="2"/>
  <c r="K158" i="2"/>
  <c r="J158" i="2"/>
  <c r="I158" i="2"/>
  <c r="I157" i="2" s="1"/>
  <c r="L157" i="2"/>
  <c r="K157" i="2"/>
  <c r="J157" i="2"/>
  <c r="L153" i="2"/>
  <c r="K153" i="2"/>
  <c r="J153" i="2"/>
  <c r="I153" i="2"/>
  <c r="L152" i="2"/>
  <c r="K152" i="2"/>
  <c r="J152" i="2"/>
  <c r="J151" i="2" s="1"/>
  <c r="J150" i="2" s="1"/>
  <c r="I152" i="2"/>
  <c r="I151" i="2" s="1"/>
  <c r="I150" i="2" s="1"/>
  <c r="L151" i="2"/>
  <c r="K151" i="2"/>
  <c r="L150" i="2"/>
  <c r="K150" i="2"/>
  <c r="L147" i="2"/>
  <c r="K147" i="2"/>
  <c r="J147" i="2"/>
  <c r="I147" i="2"/>
  <c r="I146" i="2" s="1"/>
  <c r="I145" i="2" s="1"/>
  <c r="L146" i="2"/>
  <c r="K146" i="2"/>
  <c r="J146" i="2"/>
  <c r="L145" i="2"/>
  <c r="K145" i="2"/>
  <c r="J145" i="2"/>
  <c r="L143" i="2"/>
  <c r="K143" i="2"/>
  <c r="J143" i="2"/>
  <c r="I143" i="2"/>
  <c r="I142" i="2" s="1"/>
  <c r="L142" i="2"/>
  <c r="K142" i="2"/>
  <c r="J142" i="2"/>
  <c r="L139" i="2"/>
  <c r="K139" i="2"/>
  <c r="J139" i="2"/>
  <c r="J138" i="2" s="1"/>
  <c r="J137" i="2" s="1"/>
  <c r="I139" i="2"/>
  <c r="L138" i="2"/>
  <c r="K138" i="2"/>
  <c r="I138" i="2"/>
  <c r="I137" i="2" s="1"/>
  <c r="L137" i="2"/>
  <c r="K137" i="2"/>
  <c r="L134" i="2"/>
  <c r="K134" i="2"/>
  <c r="J134" i="2"/>
  <c r="I134" i="2"/>
  <c r="I133" i="2" s="1"/>
  <c r="I132" i="2" s="1"/>
  <c r="L133" i="2"/>
  <c r="K133" i="2"/>
  <c r="J133" i="2"/>
  <c r="L132" i="2"/>
  <c r="K132" i="2"/>
  <c r="J132" i="2"/>
  <c r="J131" i="2" s="1"/>
  <c r="L131" i="2"/>
  <c r="K131" i="2"/>
  <c r="L129" i="2"/>
  <c r="K129" i="2"/>
  <c r="J129" i="2"/>
  <c r="I129" i="2"/>
  <c r="L128" i="2"/>
  <c r="K128" i="2"/>
  <c r="J128" i="2"/>
  <c r="I128" i="2"/>
  <c r="L127" i="2"/>
  <c r="K127" i="2"/>
  <c r="J127" i="2"/>
  <c r="I127" i="2"/>
  <c r="L125" i="2"/>
  <c r="K125" i="2"/>
  <c r="J125" i="2"/>
  <c r="I125" i="2"/>
  <c r="L124" i="2"/>
  <c r="K124" i="2"/>
  <c r="J124" i="2"/>
  <c r="J123" i="2" s="1"/>
  <c r="I124" i="2"/>
  <c r="I123" i="2" s="1"/>
  <c r="L123" i="2"/>
  <c r="K123" i="2"/>
  <c r="L121" i="2"/>
  <c r="K121" i="2"/>
  <c r="J121" i="2"/>
  <c r="J120" i="2" s="1"/>
  <c r="J119" i="2" s="1"/>
  <c r="J109" i="2" s="1"/>
  <c r="I121" i="2"/>
  <c r="L120" i="2"/>
  <c r="K120" i="2"/>
  <c r="I120" i="2"/>
  <c r="I119" i="2" s="1"/>
  <c r="L119" i="2"/>
  <c r="K119" i="2"/>
  <c r="L117" i="2"/>
  <c r="K117" i="2"/>
  <c r="J117" i="2"/>
  <c r="I117" i="2"/>
  <c r="L116" i="2"/>
  <c r="K116" i="2"/>
  <c r="J116" i="2"/>
  <c r="I116" i="2"/>
  <c r="I115" i="2" s="1"/>
  <c r="L115" i="2"/>
  <c r="K115" i="2"/>
  <c r="J115" i="2"/>
  <c r="L112" i="2"/>
  <c r="K112" i="2"/>
  <c r="J112" i="2"/>
  <c r="I112" i="2"/>
  <c r="L111" i="2"/>
  <c r="K111" i="2"/>
  <c r="J111" i="2"/>
  <c r="I111" i="2"/>
  <c r="I110" i="2" s="1"/>
  <c r="L110" i="2"/>
  <c r="K110" i="2"/>
  <c r="J110" i="2"/>
  <c r="L109" i="2"/>
  <c r="K109" i="2"/>
  <c r="L106" i="2"/>
  <c r="K106" i="2"/>
  <c r="J106" i="2"/>
  <c r="I106" i="2"/>
  <c r="I105" i="2" s="1"/>
  <c r="L105" i="2"/>
  <c r="K105" i="2"/>
  <c r="J105" i="2"/>
  <c r="L102" i="2"/>
  <c r="K102" i="2"/>
  <c r="J102" i="2"/>
  <c r="I102" i="2"/>
  <c r="L101" i="2"/>
  <c r="K101" i="2"/>
  <c r="J101" i="2"/>
  <c r="J100" i="2" s="1"/>
  <c r="I101" i="2"/>
  <c r="L100" i="2"/>
  <c r="K100" i="2"/>
  <c r="I100" i="2"/>
  <c r="L97" i="2"/>
  <c r="K97" i="2"/>
  <c r="J97" i="2"/>
  <c r="J96" i="2" s="1"/>
  <c r="J95" i="2" s="1"/>
  <c r="I97" i="2"/>
  <c r="L96" i="2"/>
  <c r="K96" i="2"/>
  <c r="I96" i="2"/>
  <c r="L95" i="2"/>
  <c r="K95" i="2"/>
  <c r="I95" i="2"/>
  <c r="L92" i="2"/>
  <c r="K92" i="2"/>
  <c r="J92" i="2"/>
  <c r="I92" i="2"/>
  <c r="I91" i="2" s="1"/>
  <c r="I90" i="2" s="1"/>
  <c r="I89" i="2" s="1"/>
  <c r="L91" i="2"/>
  <c r="K91" i="2"/>
  <c r="J91" i="2"/>
  <c r="J90" i="2" s="1"/>
  <c r="L90" i="2"/>
  <c r="K90" i="2"/>
  <c r="L89" i="2"/>
  <c r="K89" i="2"/>
  <c r="L85" i="2"/>
  <c r="K85" i="2"/>
  <c r="J85" i="2"/>
  <c r="I85" i="2"/>
  <c r="L84" i="2"/>
  <c r="K84" i="2"/>
  <c r="J84" i="2"/>
  <c r="J83" i="2" s="1"/>
  <c r="J82" i="2" s="1"/>
  <c r="I84" i="2"/>
  <c r="I83" i="2" s="1"/>
  <c r="I82" i="2" s="1"/>
  <c r="L83" i="2"/>
  <c r="K83" i="2"/>
  <c r="L82" i="2"/>
  <c r="K82" i="2"/>
  <c r="L80" i="2"/>
  <c r="K80" i="2"/>
  <c r="J80" i="2"/>
  <c r="J79" i="2" s="1"/>
  <c r="J78" i="2" s="1"/>
  <c r="I80" i="2"/>
  <c r="I79" i="2" s="1"/>
  <c r="I78" i="2" s="1"/>
  <c r="L79" i="2"/>
  <c r="K79" i="2"/>
  <c r="L78" i="2"/>
  <c r="K78" i="2"/>
  <c r="L74" i="2"/>
  <c r="K74" i="2"/>
  <c r="J74" i="2"/>
  <c r="J73" i="2" s="1"/>
  <c r="I74" i="2"/>
  <c r="I73" i="2" s="1"/>
  <c r="L73" i="2"/>
  <c r="K73" i="2"/>
  <c r="L69" i="2"/>
  <c r="K69" i="2"/>
  <c r="J69" i="2"/>
  <c r="J68" i="2" s="1"/>
  <c r="I69" i="2"/>
  <c r="I68" i="2" s="1"/>
  <c r="L68" i="2"/>
  <c r="K68" i="2"/>
  <c r="L64" i="2"/>
  <c r="K64" i="2"/>
  <c r="J64" i="2"/>
  <c r="J63" i="2" s="1"/>
  <c r="J62" i="2" s="1"/>
  <c r="J61" i="2" s="1"/>
  <c r="I64" i="2"/>
  <c r="I63" i="2" s="1"/>
  <c r="I62" i="2" s="1"/>
  <c r="I61" i="2" s="1"/>
  <c r="L63" i="2"/>
  <c r="K63" i="2"/>
  <c r="L62" i="2"/>
  <c r="K62" i="2"/>
  <c r="L61" i="2"/>
  <c r="K61" i="2"/>
  <c r="L45" i="2"/>
  <c r="K45" i="2"/>
  <c r="J45" i="2"/>
  <c r="J44" i="2" s="1"/>
  <c r="J43" i="2" s="1"/>
  <c r="J42" i="2" s="1"/>
  <c r="I45" i="2"/>
  <c r="I44" i="2" s="1"/>
  <c r="I43" i="2" s="1"/>
  <c r="I42" i="2" s="1"/>
  <c r="L44" i="2"/>
  <c r="K44" i="2"/>
  <c r="L43" i="2"/>
  <c r="K43" i="2"/>
  <c r="L42" i="2"/>
  <c r="K42" i="2"/>
  <c r="L40" i="2"/>
  <c r="K40" i="2"/>
  <c r="J40" i="2"/>
  <c r="I40" i="2"/>
  <c r="I39" i="2" s="1"/>
  <c r="I38" i="2" s="1"/>
  <c r="L39" i="2"/>
  <c r="K39" i="2"/>
  <c r="J39" i="2"/>
  <c r="J38" i="2" s="1"/>
  <c r="L38" i="2"/>
  <c r="K38" i="2"/>
  <c r="L36" i="2"/>
  <c r="K36" i="2"/>
  <c r="J36" i="2"/>
  <c r="I36" i="2"/>
  <c r="L34" i="2"/>
  <c r="K34" i="2"/>
  <c r="J34" i="2"/>
  <c r="J33" i="2" s="1"/>
  <c r="J32" i="2" s="1"/>
  <c r="J31" i="2" s="1"/>
  <c r="I34" i="2"/>
  <c r="I33" i="2" s="1"/>
  <c r="I32" i="2" s="1"/>
  <c r="L33" i="2"/>
  <c r="K33" i="2"/>
  <c r="L32" i="2"/>
  <c r="K32" i="2"/>
  <c r="L31" i="2"/>
  <c r="K31" i="2"/>
  <c r="L30" i="2"/>
  <c r="L360" i="2" s="1"/>
  <c r="K30" i="2"/>
  <c r="K360" i="2" s="1"/>
  <c r="I296" i="2" l="1"/>
  <c r="I131" i="2"/>
  <c r="I31" i="2"/>
  <c r="I30" i="2" s="1"/>
  <c r="I160" i="2"/>
  <c r="I263" i="2"/>
  <c r="I328" i="2"/>
  <c r="J30" i="2"/>
  <c r="J360" i="2" s="1"/>
  <c r="J89" i="2"/>
  <c r="I109" i="2"/>
  <c r="I231" i="2"/>
  <c r="I230" i="2" s="1"/>
  <c r="I295" i="2" l="1"/>
  <c r="I176" i="2" s="1"/>
  <c r="I360" i="2" s="1"/>
  <c r="I34" i="1" l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L31" i="1" s="1"/>
  <c r="I36" i="1"/>
  <c r="J36" i="1"/>
  <c r="K36" i="1"/>
  <c r="L36" i="1"/>
  <c r="I40" i="1"/>
  <c r="I39" i="1" s="1"/>
  <c r="I38" i="1" s="1"/>
  <c r="J40" i="1"/>
  <c r="J39" i="1" s="1"/>
  <c r="J38" i="1" s="1"/>
  <c r="K40" i="1"/>
  <c r="K39" i="1" s="1"/>
  <c r="K38" i="1" s="1"/>
  <c r="L40" i="1"/>
  <c r="L39" i="1" s="1"/>
  <c r="L38" i="1" s="1"/>
  <c r="I45" i="1"/>
  <c r="I44" i="1" s="1"/>
  <c r="I43" i="1" s="1"/>
  <c r="I42" i="1" s="1"/>
  <c r="J45" i="1"/>
  <c r="J44" i="1" s="1"/>
  <c r="J43" i="1" s="1"/>
  <c r="J42" i="1" s="1"/>
  <c r="K45" i="1"/>
  <c r="K44" i="1" s="1"/>
  <c r="K43" i="1" s="1"/>
  <c r="K42" i="1" s="1"/>
  <c r="L45" i="1"/>
  <c r="L44" i="1" s="1"/>
  <c r="L43" i="1" s="1"/>
  <c r="L42" i="1" s="1"/>
  <c r="I64" i="1"/>
  <c r="I63" i="1" s="1"/>
  <c r="J64" i="1"/>
  <c r="J63" i="1" s="1"/>
  <c r="K64" i="1"/>
  <c r="K63" i="1" s="1"/>
  <c r="L64" i="1"/>
  <c r="L63" i="1" s="1"/>
  <c r="I69" i="1"/>
  <c r="I68" i="1" s="1"/>
  <c r="J69" i="1"/>
  <c r="J68" i="1" s="1"/>
  <c r="K69" i="1"/>
  <c r="K68" i="1" s="1"/>
  <c r="L69" i="1"/>
  <c r="L68" i="1" s="1"/>
  <c r="I74" i="1"/>
  <c r="I73" i="1" s="1"/>
  <c r="J74" i="1"/>
  <c r="J73" i="1" s="1"/>
  <c r="K74" i="1"/>
  <c r="K73" i="1" s="1"/>
  <c r="L74" i="1"/>
  <c r="L73" i="1" s="1"/>
  <c r="I80" i="1"/>
  <c r="I79" i="1" s="1"/>
  <c r="I78" i="1" s="1"/>
  <c r="J80" i="1"/>
  <c r="J79" i="1" s="1"/>
  <c r="J78" i="1" s="1"/>
  <c r="K80" i="1"/>
  <c r="K79" i="1" s="1"/>
  <c r="K78" i="1" s="1"/>
  <c r="L80" i="1"/>
  <c r="L79" i="1" s="1"/>
  <c r="L78" i="1" s="1"/>
  <c r="I85" i="1"/>
  <c r="I84" i="1" s="1"/>
  <c r="I83" i="1" s="1"/>
  <c r="I82" i="1" s="1"/>
  <c r="J85" i="1"/>
  <c r="J84" i="1" s="1"/>
  <c r="J83" i="1" s="1"/>
  <c r="J82" i="1" s="1"/>
  <c r="K85" i="1"/>
  <c r="K84" i="1" s="1"/>
  <c r="K83" i="1" s="1"/>
  <c r="K82" i="1" s="1"/>
  <c r="L85" i="1"/>
  <c r="L84" i="1" s="1"/>
  <c r="L83" i="1" s="1"/>
  <c r="L82" i="1" s="1"/>
  <c r="I92" i="1"/>
  <c r="I91" i="1" s="1"/>
  <c r="I90" i="1" s="1"/>
  <c r="J92" i="1"/>
  <c r="J91" i="1" s="1"/>
  <c r="J90" i="1" s="1"/>
  <c r="K92" i="1"/>
  <c r="K91" i="1" s="1"/>
  <c r="K90" i="1" s="1"/>
  <c r="L92" i="1"/>
  <c r="L91" i="1" s="1"/>
  <c r="L90" i="1" s="1"/>
  <c r="I97" i="1"/>
  <c r="I96" i="1" s="1"/>
  <c r="I95" i="1" s="1"/>
  <c r="J97" i="1"/>
  <c r="J96" i="1" s="1"/>
  <c r="J95" i="1" s="1"/>
  <c r="K97" i="1"/>
  <c r="K96" i="1" s="1"/>
  <c r="K95" i="1" s="1"/>
  <c r="L97" i="1"/>
  <c r="L96" i="1" s="1"/>
  <c r="L95" i="1" s="1"/>
  <c r="I102" i="1"/>
  <c r="I101" i="1" s="1"/>
  <c r="I100" i="1" s="1"/>
  <c r="J102" i="1"/>
  <c r="J101" i="1" s="1"/>
  <c r="J100" i="1" s="1"/>
  <c r="K102" i="1"/>
  <c r="K101" i="1" s="1"/>
  <c r="K100" i="1" s="1"/>
  <c r="L102" i="1"/>
  <c r="L101" i="1" s="1"/>
  <c r="L100" i="1" s="1"/>
  <c r="I106" i="1"/>
  <c r="I105" i="1" s="1"/>
  <c r="J106" i="1"/>
  <c r="J105" i="1" s="1"/>
  <c r="K106" i="1"/>
  <c r="K105" i="1" s="1"/>
  <c r="L106" i="1"/>
  <c r="L105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L109" i="1" s="1"/>
  <c r="K116" i="1"/>
  <c r="K115" i="1" s="1"/>
  <c r="I117" i="1"/>
  <c r="I116" i="1" s="1"/>
  <c r="I115" i="1" s="1"/>
  <c r="J117" i="1"/>
  <c r="J116" i="1" s="1"/>
  <c r="J115" i="1" s="1"/>
  <c r="K117" i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4" i="1"/>
  <c r="I133" i="1" s="1"/>
  <c r="I132" i="1" s="1"/>
  <c r="J134" i="1"/>
  <c r="J133" i="1" s="1"/>
  <c r="J132" i="1" s="1"/>
  <c r="K134" i="1"/>
  <c r="K133" i="1" s="1"/>
  <c r="K132" i="1" s="1"/>
  <c r="K131" i="1" s="1"/>
  <c r="L134" i="1"/>
  <c r="L133" i="1" s="1"/>
  <c r="L132" i="1" s="1"/>
  <c r="I139" i="1"/>
  <c r="I138" i="1" s="1"/>
  <c r="I137" i="1" s="1"/>
  <c r="J139" i="1"/>
  <c r="J138" i="1" s="1"/>
  <c r="J137" i="1" s="1"/>
  <c r="K139" i="1"/>
  <c r="K138" i="1" s="1"/>
  <c r="K137" i="1" s="1"/>
  <c r="L139" i="1"/>
  <c r="L138" i="1" s="1"/>
  <c r="L137" i="1" s="1"/>
  <c r="I143" i="1"/>
  <c r="I142" i="1" s="1"/>
  <c r="J143" i="1"/>
  <c r="J142" i="1" s="1"/>
  <c r="K143" i="1"/>
  <c r="K142" i="1" s="1"/>
  <c r="L143" i="1"/>
  <c r="L142" i="1" s="1"/>
  <c r="I147" i="1"/>
  <c r="I146" i="1" s="1"/>
  <c r="I145" i="1" s="1"/>
  <c r="J147" i="1"/>
  <c r="J146" i="1" s="1"/>
  <c r="J145" i="1" s="1"/>
  <c r="K147" i="1"/>
  <c r="K146" i="1" s="1"/>
  <c r="K145" i="1" s="1"/>
  <c r="L147" i="1"/>
  <c r="L146" i="1" s="1"/>
  <c r="L145" i="1" s="1"/>
  <c r="I153" i="1"/>
  <c r="I152" i="1" s="1"/>
  <c r="I151" i="1" s="1"/>
  <c r="I150" i="1" s="1"/>
  <c r="J153" i="1"/>
  <c r="J152" i="1" s="1"/>
  <c r="J151" i="1" s="1"/>
  <c r="J150" i="1" s="1"/>
  <c r="K153" i="1"/>
  <c r="K152" i="1" s="1"/>
  <c r="K151" i="1" s="1"/>
  <c r="K150" i="1" s="1"/>
  <c r="L153" i="1"/>
  <c r="L152" i="1" s="1"/>
  <c r="I158" i="1"/>
  <c r="I157" i="1" s="1"/>
  <c r="J158" i="1"/>
  <c r="J157" i="1" s="1"/>
  <c r="K158" i="1"/>
  <c r="K157" i="1" s="1"/>
  <c r="L158" i="1"/>
  <c r="L157" i="1" s="1"/>
  <c r="I163" i="1"/>
  <c r="I162" i="1" s="1"/>
  <c r="I161" i="1" s="1"/>
  <c r="J163" i="1"/>
  <c r="J162" i="1" s="1"/>
  <c r="J161" i="1" s="1"/>
  <c r="K163" i="1"/>
  <c r="K162" i="1" s="1"/>
  <c r="K161" i="1" s="1"/>
  <c r="L163" i="1"/>
  <c r="L162" i="1" s="1"/>
  <c r="L161" i="1" s="1"/>
  <c r="I167" i="1"/>
  <c r="I166" i="1" s="1"/>
  <c r="I165" i="1" s="1"/>
  <c r="J167" i="1"/>
  <c r="J166" i="1" s="1"/>
  <c r="J165" i="1" s="1"/>
  <c r="K167" i="1"/>
  <c r="K166" i="1" s="1"/>
  <c r="L167" i="1"/>
  <c r="L166" i="1" s="1"/>
  <c r="I172" i="1"/>
  <c r="I171" i="1" s="1"/>
  <c r="J172" i="1"/>
  <c r="J171" i="1" s="1"/>
  <c r="K172" i="1"/>
  <c r="K171" i="1" s="1"/>
  <c r="L172" i="1"/>
  <c r="L171" i="1" s="1"/>
  <c r="I180" i="1"/>
  <c r="I179" i="1" s="1"/>
  <c r="J180" i="1"/>
  <c r="J179" i="1" s="1"/>
  <c r="K180" i="1"/>
  <c r="K179" i="1" s="1"/>
  <c r="L180" i="1"/>
  <c r="L179" i="1" s="1"/>
  <c r="I183" i="1"/>
  <c r="I182" i="1" s="1"/>
  <c r="J183" i="1"/>
  <c r="J182" i="1" s="1"/>
  <c r="K183" i="1"/>
  <c r="K182" i="1" s="1"/>
  <c r="L183" i="1"/>
  <c r="L182" i="1" s="1"/>
  <c r="I188" i="1"/>
  <c r="I187" i="1" s="1"/>
  <c r="J188" i="1"/>
  <c r="J187" i="1" s="1"/>
  <c r="K188" i="1"/>
  <c r="K187" i="1" s="1"/>
  <c r="L188" i="1"/>
  <c r="L187" i="1" s="1"/>
  <c r="M188" i="1"/>
  <c r="N188" i="1"/>
  <c r="O188" i="1"/>
  <c r="P188" i="1"/>
  <c r="I194" i="1"/>
  <c r="I193" i="1" s="1"/>
  <c r="J194" i="1"/>
  <c r="J193" i="1" s="1"/>
  <c r="K194" i="1"/>
  <c r="K193" i="1" s="1"/>
  <c r="L194" i="1"/>
  <c r="L193" i="1" s="1"/>
  <c r="I199" i="1"/>
  <c r="I198" i="1" s="1"/>
  <c r="J199" i="1"/>
  <c r="J198" i="1" s="1"/>
  <c r="K199" i="1"/>
  <c r="K198" i="1" s="1"/>
  <c r="L199" i="1"/>
  <c r="L198" i="1" s="1"/>
  <c r="I203" i="1"/>
  <c r="I202" i="1" s="1"/>
  <c r="I201" i="1" s="1"/>
  <c r="J203" i="1"/>
  <c r="J202" i="1" s="1"/>
  <c r="J201" i="1" s="1"/>
  <c r="K203" i="1"/>
  <c r="K202" i="1" s="1"/>
  <c r="K201" i="1" s="1"/>
  <c r="L203" i="1"/>
  <c r="L202" i="1" s="1"/>
  <c r="L201" i="1" s="1"/>
  <c r="I210" i="1"/>
  <c r="I209" i="1" s="1"/>
  <c r="J210" i="1"/>
  <c r="J209" i="1" s="1"/>
  <c r="K210" i="1"/>
  <c r="K209" i="1" s="1"/>
  <c r="L210" i="1"/>
  <c r="L209" i="1" s="1"/>
  <c r="L208" i="1" s="1"/>
  <c r="I213" i="1"/>
  <c r="I212" i="1" s="1"/>
  <c r="J213" i="1"/>
  <c r="J212" i="1" s="1"/>
  <c r="K213" i="1"/>
  <c r="K212" i="1" s="1"/>
  <c r="L213" i="1"/>
  <c r="L212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6" i="1"/>
  <c r="I225" i="1" s="1"/>
  <c r="I224" i="1" s="1"/>
  <c r="J226" i="1"/>
  <c r="J225" i="1" s="1"/>
  <c r="J224" i="1" s="1"/>
  <c r="K226" i="1"/>
  <c r="K225" i="1" s="1"/>
  <c r="K224" i="1" s="1"/>
  <c r="L226" i="1"/>
  <c r="L225" i="1" s="1"/>
  <c r="L224" i="1" s="1"/>
  <c r="I233" i="1"/>
  <c r="I232" i="1" s="1"/>
  <c r="J233" i="1"/>
  <c r="J232" i="1" s="1"/>
  <c r="K233" i="1"/>
  <c r="K232" i="1" s="1"/>
  <c r="K231" i="1" s="1"/>
  <c r="K230" i="1" s="1"/>
  <c r="L233" i="1"/>
  <c r="L232" i="1" s="1"/>
  <c r="I235" i="1"/>
  <c r="J235" i="1"/>
  <c r="K235" i="1"/>
  <c r="L235" i="1"/>
  <c r="I238" i="1"/>
  <c r="J238" i="1"/>
  <c r="K238" i="1"/>
  <c r="L238" i="1"/>
  <c r="I242" i="1"/>
  <c r="I241" i="1" s="1"/>
  <c r="J242" i="1"/>
  <c r="J241" i="1" s="1"/>
  <c r="K242" i="1"/>
  <c r="K241" i="1" s="1"/>
  <c r="L242" i="1"/>
  <c r="L241" i="1" s="1"/>
  <c r="I246" i="1"/>
  <c r="I245" i="1" s="1"/>
  <c r="J246" i="1"/>
  <c r="J245" i="1" s="1"/>
  <c r="K246" i="1"/>
  <c r="K245" i="1" s="1"/>
  <c r="L246" i="1"/>
  <c r="L245" i="1" s="1"/>
  <c r="I250" i="1"/>
  <c r="I249" i="1" s="1"/>
  <c r="J250" i="1"/>
  <c r="J249" i="1" s="1"/>
  <c r="K250" i="1"/>
  <c r="K249" i="1" s="1"/>
  <c r="L250" i="1"/>
  <c r="L249" i="1" s="1"/>
  <c r="I254" i="1"/>
  <c r="I253" i="1" s="1"/>
  <c r="J254" i="1"/>
  <c r="J253" i="1" s="1"/>
  <c r="K254" i="1"/>
  <c r="K253" i="1" s="1"/>
  <c r="L254" i="1"/>
  <c r="L253" i="1" s="1"/>
  <c r="I257" i="1"/>
  <c r="I256" i="1" s="1"/>
  <c r="J257" i="1"/>
  <c r="J256" i="1" s="1"/>
  <c r="K257" i="1"/>
  <c r="K256" i="1" s="1"/>
  <c r="L257" i="1"/>
  <c r="L256" i="1" s="1"/>
  <c r="I260" i="1"/>
  <c r="I259" i="1" s="1"/>
  <c r="J260" i="1"/>
  <c r="J259" i="1" s="1"/>
  <c r="K260" i="1"/>
  <c r="K259" i="1" s="1"/>
  <c r="L260" i="1"/>
  <c r="L259" i="1" s="1"/>
  <c r="I265" i="1"/>
  <c r="I264" i="1" s="1"/>
  <c r="J265" i="1"/>
  <c r="J264" i="1" s="1"/>
  <c r="J263" i="1" s="1"/>
  <c r="K265" i="1"/>
  <c r="K264" i="1" s="1"/>
  <c r="K263" i="1" s="1"/>
  <c r="L265" i="1"/>
  <c r="L264" i="1" s="1"/>
  <c r="I267" i="1"/>
  <c r="J267" i="1"/>
  <c r="K267" i="1"/>
  <c r="L267" i="1"/>
  <c r="I270" i="1"/>
  <c r="J270" i="1"/>
  <c r="K270" i="1"/>
  <c r="L270" i="1"/>
  <c r="I274" i="1"/>
  <c r="I273" i="1" s="1"/>
  <c r="J274" i="1"/>
  <c r="J273" i="1" s="1"/>
  <c r="K274" i="1"/>
  <c r="K273" i="1" s="1"/>
  <c r="L274" i="1"/>
  <c r="L273" i="1" s="1"/>
  <c r="I277" i="1"/>
  <c r="I278" i="1"/>
  <c r="J278" i="1"/>
  <c r="J277" i="1" s="1"/>
  <c r="K278" i="1"/>
  <c r="K277" i="1" s="1"/>
  <c r="L278" i="1"/>
  <c r="L277" i="1" s="1"/>
  <c r="I282" i="1"/>
  <c r="I281" i="1" s="1"/>
  <c r="J282" i="1"/>
  <c r="J281" i="1" s="1"/>
  <c r="K282" i="1"/>
  <c r="K281" i="1" s="1"/>
  <c r="L282" i="1"/>
  <c r="L281" i="1" s="1"/>
  <c r="I285" i="1"/>
  <c r="I286" i="1"/>
  <c r="J286" i="1"/>
  <c r="J285" i="1" s="1"/>
  <c r="K286" i="1"/>
  <c r="K285" i="1" s="1"/>
  <c r="L286" i="1"/>
  <c r="L285" i="1" s="1"/>
  <c r="I289" i="1"/>
  <c r="I288" i="1" s="1"/>
  <c r="J289" i="1"/>
  <c r="J288" i="1" s="1"/>
  <c r="K289" i="1"/>
  <c r="K288" i="1" s="1"/>
  <c r="L289" i="1"/>
  <c r="L288" i="1" s="1"/>
  <c r="I291" i="1"/>
  <c r="I292" i="1"/>
  <c r="J292" i="1"/>
  <c r="J291" i="1" s="1"/>
  <c r="K292" i="1"/>
  <c r="K291" i="1" s="1"/>
  <c r="L292" i="1"/>
  <c r="L291" i="1" s="1"/>
  <c r="I298" i="1"/>
  <c r="I297" i="1" s="1"/>
  <c r="J298" i="1"/>
  <c r="J297" i="1" s="1"/>
  <c r="K298" i="1"/>
  <c r="K297" i="1" s="1"/>
  <c r="L298" i="1"/>
  <c r="L297" i="1" s="1"/>
  <c r="L296" i="1" s="1"/>
  <c r="I300" i="1"/>
  <c r="J300" i="1"/>
  <c r="K300" i="1"/>
  <c r="L300" i="1"/>
  <c r="I303" i="1"/>
  <c r="J303" i="1"/>
  <c r="K303" i="1"/>
  <c r="L303" i="1"/>
  <c r="I306" i="1"/>
  <c r="I307" i="1"/>
  <c r="J307" i="1"/>
  <c r="J306" i="1" s="1"/>
  <c r="K307" i="1"/>
  <c r="K306" i="1" s="1"/>
  <c r="L307" i="1"/>
  <c r="L306" i="1" s="1"/>
  <c r="I311" i="1"/>
  <c r="I310" i="1" s="1"/>
  <c r="J311" i="1"/>
  <c r="J310" i="1" s="1"/>
  <c r="K311" i="1"/>
  <c r="K310" i="1" s="1"/>
  <c r="L311" i="1"/>
  <c r="L310" i="1" s="1"/>
  <c r="I314" i="1"/>
  <c r="I315" i="1"/>
  <c r="J315" i="1"/>
  <c r="J314" i="1" s="1"/>
  <c r="K315" i="1"/>
  <c r="K314" i="1" s="1"/>
  <c r="L315" i="1"/>
  <c r="L314" i="1" s="1"/>
  <c r="I319" i="1"/>
  <c r="I318" i="1" s="1"/>
  <c r="J319" i="1"/>
  <c r="J318" i="1" s="1"/>
  <c r="K319" i="1"/>
  <c r="K318" i="1" s="1"/>
  <c r="L319" i="1"/>
  <c r="L318" i="1" s="1"/>
  <c r="I321" i="1"/>
  <c r="I322" i="1"/>
  <c r="J322" i="1"/>
  <c r="J321" i="1" s="1"/>
  <c r="K322" i="1"/>
  <c r="K321" i="1" s="1"/>
  <c r="L322" i="1"/>
  <c r="L321" i="1" s="1"/>
  <c r="I325" i="1"/>
  <c r="I324" i="1" s="1"/>
  <c r="J325" i="1"/>
  <c r="J324" i="1" s="1"/>
  <c r="K325" i="1"/>
  <c r="K324" i="1" s="1"/>
  <c r="L325" i="1"/>
  <c r="L324" i="1" s="1"/>
  <c r="I330" i="1"/>
  <c r="I329" i="1" s="1"/>
  <c r="I328" i="1" s="1"/>
  <c r="J330" i="1"/>
  <c r="J329" i="1" s="1"/>
  <c r="K330" i="1"/>
  <c r="K329" i="1" s="1"/>
  <c r="L330" i="1"/>
  <c r="L329" i="1" s="1"/>
  <c r="I332" i="1"/>
  <c r="J332" i="1"/>
  <c r="K332" i="1"/>
  <c r="L332" i="1"/>
  <c r="I335" i="1"/>
  <c r="J335" i="1"/>
  <c r="K335" i="1"/>
  <c r="L335" i="1"/>
  <c r="I338" i="1"/>
  <c r="I339" i="1"/>
  <c r="J339" i="1"/>
  <c r="J338" i="1" s="1"/>
  <c r="K339" i="1"/>
  <c r="K338" i="1" s="1"/>
  <c r="L339" i="1"/>
  <c r="L338" i="1" s="1"/>
  <c r="I343" i="1"/>
  <c r="I342" i="1" s="1"/>
  <c r="J343" i="1"/>
  <c r="J342" i="1" s="1"/>
  <c r="K343" i="1"/>
  <c r="K342" i="1" s="1"/>
  <c r="L343" i="1"/>
  <c r="L342" i="1" s="1"/>
  <c r="I346" i="1"/>
  <c r="I347" i="1"/>
  <c r="J347" i="1"/>
  <c r="J346" i="1" s="1"/>
  <c r="K347" i="1"/>
  <c r="K346" i="1" s="1"/>
  <c r="L347" i="1"/>
  <c r="L346" i="1" s="1"/>
  <c r="I351" i="1"/>
  <c r="I350" i="1" s="1"/>
  <c r="J351" i="1"/>
  <c r="J350" i="1" s="1"/>
  <c r="K351" i="1"/>
  <c r="K350" i="1" s="1"/>
  <c r="L351" i="1"/>
  <c r="L350" i="1" s="1"/>
  <c r="I353" i="1"/>
  <c r="I354" i="1"/>
  <c r="J354" i="1"/>
  <c r="J353" i="1" s="1"/>
  <c r="K354" i="1"/>
  <c r="K353" i="1" s="1"/>
  <c r="L354" i="1"/>
  <c r="L353" i="1" s="1"/>
  <c r="I357" i="1"/>
  <c r="I356" i="1" s="1"/>
  <c r="J357" i="1"/>
  <c r="J356" i="1" s="1"/>
  <c r="K357" i="1"/>
  <c r="K356" i="1" s="1"/>
  <c r="L357" i="1"/>
  <c r="L356" i="1" s="1"/>
  <c r="L328" i="1" l="1"/>
  <c r="L295" i="1" s="1"/>
  <c r="L89" i="1"/>
  <c r="L62" i="1"/>
  <c r="L61" i="1" s="1"/>
  <c r="L30" i="1" s="1"/>
  <c r="I296" i="1"/>
  <c r="I295" i="1" s="1"/>
  <c r="L263" i="1"/>
  <c r="L231" i="1"/>
  <c r="L230" i="1" s="1"/>
  <c r="L178" i="1"/>
  <c r="L177" i="1" s="1"/>
  <c r="L165" i="1"/>
  <c r="L160" i="1"/>
  <c r="L151" i="1"/>
  <c r="L150" i="1" s="1"/>
  <c r="L131" i="1"/>
  <c r="J328" i="1"/>
  <c r="K165" i="1"/>
  <c r="J131" i="1"/>
  <c r="K208" i="1"/>
  <c r="K178" i="1"/>
  <c r="K160" i="1"/>
  <c r="K109" i="1"/>
  <c r="K89" i="1"/>
  <c r="J296" i="1"/>
  <c r="J295" i="1" s="1"/>
  <c r="K328" i="1"/>
  <c r="K296" i="1"/>
  <c r="K295" i="1" s="1"/>
  <c r="J160" i="1"/>
  <c r="K62" i="1"/>
  <c r="K61" i="1" s="1"/>
  <c r="K31" i="1"/>
  <c r="I131" i="1"/>
  <c r="J231" i="1"/>
  <c r="J230" i="1" s="1"/>
  <c r="J208" i="1"/>
  <c r="J178" i="1"/>
  <c r="J177" i="1" s="1"/>
  <c r="J176" i="1" s="1"/>
  <c r="J109" i="1"/>
  <c r="J89" i="1"/>
  <c r="J62" i="1"/>
  <c r="J61" i="1" s="1"/>
  <c r="J31" i="1"/>
  <c r="I160" i="1"/>
  <c r="I263" i="1"/>
  <c r="I231" i="1"/>
  <c r="I208" i="1"/>
  <c r="I178" i="1"/>
  <c r="I177" i="1" s="1"/>
  <c r="I109" i="1"/>
  <c r="I89" i="1"/>
  <c r="I62" i="1"/>
  <c r="I61" i="1" s="1"/>
  <c r="I31" i="1"/>
  <c r="I30" i="1" s="1"/>
  <c r="K30" i="1" l="1"/>
  <c r="J30" i="1"/>
  <c r="J360" i="1" s="1"/>
  <c r="I230" i="1"/>
  <c r="K177" i="1"/>
  <c r="K176" i="1" s="1"/>
  <c r="I176" i="1"/>
  <c r="I360" i="1" s="1"/>
  <c r="L176" i="1"/>
  <c r="L360" i="1" s="1"/>
  <c r="K360" i="1" l="1"/>
</calcChain>
</file>

<file path=xl/sharedStrings.xml><?xml version="1.0" encoding="utf-8"?>
<sst xmlns="http://schemas.openxmlformats.org/spreadsheetml/2006/main" count="1975" uniqueCount="478">
  <si>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</si>
  <si>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</si>
  <si>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</si>
  <si>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</si>
  <si>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</si>
  <si>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2019 m. gruodžio 30 d. įsakymo Nr.1K-405 redakcija)</t>
  </si>
  <si>
    <t>Priekulės vaikų lopšelis-darželis, 191787491, Lietuvininkų-11 Priekulės Klaipėdos rajonas</t>
  </si>
  <si>
    <t>(įstaigos pavadinimas, kodas Juridinių asmenų registre, adresas)</t>
  </si>
  <si>
    <t>BIUDŽETO IŠLAIDŲ SĄMATOS VYKDYMO</t>
  </si>
  <si>
    <t>2020 M. KOVO MĖN. 31 D.</t>
  </si>
  <si>
    <t>1 ketvirtis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</si>
  <si>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</si>
  <si>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</si>
  <si>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</si>
  <si>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</si>
  <si>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</si>
  <si>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</si>
  <si>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</si>
  <si>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</si>
  <si>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</si>
  <si>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</si>
  <si>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191787491</t>
  </si>
  <si>
    <t>1.1.1.33. Ikimokyklinio ir priešmokyklinio ugdymo programų įgyvendinimas bei tinkamos ugdymo aplinkos užtikrinimas Priekulės lopšelyje-darželyje</t>
  </si>
  <si>
    <t>Programos</t>
  </si>
  <si>
    <t>1</t>
  </si>
  <si>
    <t>Finansavimo šaltinio</t>
  </si>
  <si>
    <t>Valstybės funkcijos</t>
  </si>
  <si>
    <t>09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</si>
  <si>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</si>
  <si>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</si>
  <si>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</si>
  <si>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</si>
  <si>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</si>
  <si>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</si>
  <si>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</si>
  <si>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</si>
  <si>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</si>
  <si>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</si>
  <si>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</si>
  <si>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</si>
  <si>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</si>
  <si>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</si>
  <si>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</si>
  <si>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</si>
  <si>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</si>
  <si>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</si>
  <si>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</si>
  <si>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</si>
  <si>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</si>
  <si>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</si>
  <si>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</si>
  <si>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</si>
  <si>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</si>
  <si>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</si>
  <si>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</si>
  <si>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</si>
  <si>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</si>
  <si>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</si>
  <si>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</si>
  <si>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</si>
  <si>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</si>
  <si>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</si>
  <si>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</si>
  <si>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</si>
  <si>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</si>
  <si>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</si>
  <si>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</si>
  <si>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</si>
  <si>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</si>
  <si>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</si>
  <si>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</si>
  <si>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</si>
  <si>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</si>
  <si>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</si>
  <si>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</si>
  <si>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</si>
  <si>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</si>
  <si>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</si>
  <si>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</si>
  <si>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</si>
  <si>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</si>
  <si>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</si>
  <si>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</si>
  <si>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</si>
  <si>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</si>
  <si>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</si>
  <si>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</si>
  <si>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</si>
  <si>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</si>
  <si>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</si>
  <si>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</si>
  <si>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</si>
  <si>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</si>
  <si>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</si>
  <si>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</si>
  <si>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</si>
  <si>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</si>
  <si>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</si>
  <si>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</si>
  <si>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</si>
  <si>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</si>
  <si>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</si>
  <si>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</si>
  <si>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</si>
  <si>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</si>
  <si>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</si>
  <si>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</si>
  <si>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</si>
  <si>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</si>
  <si>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</si>
  <si>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</si>
  <si>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</si>
  <si>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</si>
  <si>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</si>
  <si>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</si>
  <si>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</si>
  <si>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</si>
  <si>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</si>
  <si>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</si>
  <si>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</si>
  <si>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</si>
  <si>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</si>
  <si>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</si>
  <si>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</si>
  <si>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</si>
  <si>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</si>
  <si>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</si>
  <si>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</si>
  <si>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</si>
  <si>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</si>
  <si>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</si>
  <si>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</si>
  <si>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</si>
  <si>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</si>
  <si>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</si>
  <si>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</si>
  <si>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</si>
  <si>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</si>
  <si>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</si>
  <si>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</si>
  <si>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</si>
  <si>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</si>
  <si>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</si>
  <si>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</si>
  <si>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</si>
  <si>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</si>
  <si>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</si>
  <si>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</si>
  <si>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</si>
  <si>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</si>
  <si>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</si>
  <si>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</si>
  <si>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</si>
  <si>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</si>
  <si>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</si>
  <si>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</si>
  <si>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</si>
  <si>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</si>
  <si>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</si>
  <si>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</si>
  <si>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</si>
  <si>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</si>
  <si>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</si>
  <si>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</si>
  <si>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</si>
  <si>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</si>
  <si>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</si>
  <si>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</si>
  <si>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</si>
  <si>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</si>
  <si>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</si>
  <si>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</si>
  <si>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</si>
  <si>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</si>
  <si>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</si>
  <si>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</si>
  <si>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</si>
  <si>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</si>
  <si>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</si>
  <si>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</si>
  <si>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</si>
  <si>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</si>
  <si>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</si>
  <si>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</si>
  <si>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</si>
  <si>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</si>
  <si>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</si>
  <si>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</si>
  <si>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</si>
  <si>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</si>
  <si>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</si>
  <si>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</si>
  <si>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</si>
  <si>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</si>
  <si>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</si>
  <si>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</si>
  <si>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</si>
  <si>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</si>
  <si>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</si>
  <si>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</si>
  <si>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</si>
  <si>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</si>
  <si>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</si>
  <si>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</si>
  <si>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</si>
  <si>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</si>
  <si>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</si>
  <si>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</si>
  <si>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</si>
  <si>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</si>
  <si>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</si>
  <si>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</si>
  <si>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</si>
  <si>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</si>
  <si>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</si>
  <si>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</si>
  <si>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</si>
  <si>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</si>
  <si>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</si>
  <si>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</si>
  <si>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</si>
  <si>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</si>
  <si>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</si>
  <si>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</si>
  <si>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</si>
  <si>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</si>
  <si>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</si>
  <si>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</si>
  <si>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</si>
  <si>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</si>
  <si>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 xml:space="preserve">      (įstaigos vadovo ar jo įgalioto asmens pareigų  pavadinimas)</t>
  </si>
  <si>
    <t>(parašas)</t>
  </si>
  <si>
    <t>(vardas ir pavardė)</t>
  </si>
  <si>
    <t>Vyr. buhalterė</t>
  </si>
  <si>
    <t>Vilija Vasiulienė</t>
  </si>
  <si>
    <t xml:space="preserve">  (vyriausiasis buhalteris (buhalteris)/centralizuotos apskaitos įstaigos vadovas arba jo įgaliotas asmuo</t>
  </si>
  <si>
    <t>Bendra</t>
  </si>
  <si>
    <t>2020.04.06 Nr. F1-53</t>
  </si>
  <si>
    <t>Direktorė</t>
  </si>
  <si>
    <t>Irena Skrabienė</t>
  </si>
  <si>
    <t>SB</t>
  </si>
  <si>
    <t>Savivaldybės biudžeto lėšos</t>
  </si>
  <si>
    <t>S</t>
  </si>
  <si>
    <t>Pajamos už paslaugas ir nuomą</t>
  </si>
  <si>
    <t>ML</t>
  </si>
  <si>
    <t>Mokymo lėšos</t>
  </si>
  <si>
    <t>2020 m. kovo mėn. 31 d.</t>
  </si>
  <si>
    <t>(Eurais,ct)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</si>
  <si>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</si>
  <si>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</si>
  <si>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</si>
  <si>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</si>
  <si>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</si>
  <si>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x</t>
  </si>
  <si>
    <t>Darbo užmokestis pinigais</t>
  </si>
  <si>
    <t>iš jų: gyventojų pajamų mokestis</t>
  </si>
  <si>
    <t>Socialinio draudimo įmokos</t>
  </si>
  <si>
    <t>Prekių ir paslaugų įsigijimo išlaidos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</si>
  <si>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</si>
  <si>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</si>
  <si>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</si>
  <si>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</si>
  <si>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>Socialinė parama (soc. paramos pašalpos) ir rentos</t>
  </si>
  <si>
    <t>Socialinė parama pinigais</t>
  </si>
  <si>
    <t>Socialinė parama natūra</t>
  </si>
  <si>
    <t>Stipendijos</t>
  </si>
  <si>
    <t>Kitos išlaidos kitiems einamiesiems tikslams</t>
  </si>
  <si>
    <t>MATERIALIOJO IR NEMATERIALIOJO TURTO ĮSIGIJIMO, FINANSINIO TURTO PADIDĖJIMO IR FINANSINIŲ ĮSIPAREIGOJIMŲ VYKDYMO IŠLAIDOS</t>
  </si>
  <si>
    <t>Biologinio turto ir žemės gelmių išteklių įsigijimo išlaidos</t>
  </si>
  <si>
    <t>P A T V I R T I N T A</t>
  </si>
  <si>
    <t>Klaipėdos rajono savivaldybės</t>
  </si>
  <si>
    <t>administracijos direktoriaus</t>
  </si>
  <si>
    <t>Priekulės vaikų lopšelis-darželis</t>
  </si>
  <si>
    <t>(Įstaigos pavadinimas)</t>
  </si>
  <si>
    <t xml:space="preserve">PAŽYMA PRIE MOKĖTINŲ SUMŲ 2020 M. kovo 31 D. ATASKAITOS 9 PRIEDO </t>
  </si>
  <si>
    <r>
      <t xml:space="preserve">  Metinė, </t>
    </r>
    <r>
      <rPr>
        <u/>
        <sz val="8"/>
        <rFont val="Arial"/>
        <family val="2"/>
        <charset val="186"/>
      </rPr>
      <t>ketvirtinė</t>
    </r>
  </si>
  <si>
    <t>(Eurais)</t>
  </si>
  <si>
    <t xml:space="preserve">Iš viso  </t>
  </si>
  <si>
    <t xml:space="preserve">savivaldybės
 biudžeto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</si>
  <si>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</si>
  <si>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</si>
  <si>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</si>
  <si>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</si>
  <si>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>VBD</t>
  </si>
  <si>
    <t xml:space="preserve">ES/VBES </t>
  </si>
  <si>
    <t>2.1.1.</t>
  </si>
  <si>
    <t>iš jų:</t>
  </si>
  <si>
    <t>gyventojų pajamų mokestis</t>
  </si>
  <si>
    <t>2.1.2.</t>
  </si>
  <si>
    <t>2.2.1.</t>
  </si>
  <si>
    <t xml:space="preserve">2.2.1.1.1.1. </t>
  </si>
  <si>
    <t xml:space="preserve">2.2.1.1.1.2. </t>
  </si>
  <si>
    <t>Medikamentų įsigijimo išlaidos</t>
  </si>
  <si>
    <t xml:space="preserve">2.2.1.1.1.5. </t>
  </si>
  <si>
    <t>Ryšių paslaugų įsigijimo išlaidos</t>
  </si>
  <si>
    <t xml:space="preserve">2.2.1.1.1.6. </t>
  </si>
  <si>
    <t>Transporto išlaikymo  išlaidos</t>
  </si>
  <si>
    <t xml:space="preserve">2.2.1.1.1.7. </t>
  </si>
  <si>
    <t>Aprangos ir patalynės įsigijimo išlaidos</t>
  </si>
  <si>
    <t xml:space="preserve">2.2.1.1.1.11. </t>
  </si>
  <si>
    <t xml:space="preserve">2.2.1.1.1.12. </t>
  </si>
  <si>
    <t xml:space="preserve">2.2.1.1.1.14. </t>
  </si>
  <si>
    <t>Materialiojo ir nemat. turto nuomos išlaidos</t>
  </si>
  <si>
    <t xml:space="preserve">2.2.1.1.1.15. </t>
  </si>
  <si>
    <t>Mat. turto paprastojo remonto išlaidos</t>
  </si>
  <si>
    <t xml:space="preserve">2.2.1.1.1.16. </t>
  </si>
  <si>
    <t>2.2.1.1.1.20</t>
  </si>
  <si>
    <t>šildymui</t>
  </si>
  <si>
    <t>elektros energijai</t>
  </si>
  <si>
    <t>vandentiekiui, kanalizacijai</t>
  </si>
  <si>
    <t>atliekų tvarkymui</t>
  </si>
  <si>
    <t>2.2.1.1.1.21.</t>
  </si>
  <si>
    <t>2.2.1.1.1.22.</t>
  </si>
  <si>
    <t>2.2.1.1.1.30</t>
  </si>
  <si>
    <t>2.7.3.1.1.1</t>
  </si>
  <si>
    <t>Darbdavio socialinė parama pinigais</t>
  </si>
  <si>
    <t>Iš viso:</t>
  </si>
  <si>
    <t>Įstaigos vadovas</t>
  </si>
  <si>
    <t xml:space="preserve">  (parašas)</t>
  </si>
  <si>
    <t xml:space="preserve">                                  (vardas ir pavardė)</t>
  </si>
  <si>
    <t>Vyriausiasis buhalteris</t>
  </si>
  <si>
    <t>Klaipėdos raj.savivaldybės administracijos (Biudžeto ir ekonomikos skyriui)</t>
  </si>
  <si>
    <t>PAŽYMA DĖL SUKAUPTŲ FINANSAVIMO SUMŲ</t>
  </si>
  <si>
    <t>2020-04-06 Nr. F1-53</t>
  </si>
  <si>
    <t>Lietuvininkų-11 Priekulės Klaipėdos rajonas</t>
  </si>
  <si>
    <t>Ataskaitinis laikotarpis:</t>
  </si>
  <si>
    <t>2020-03-31</t>
  </si>
  <si>
    <t>Sukaupta finansavimo pajamų suma ataskaitinio laikotarpio pabaigoje:</t>
  </si>
  <si>
    <t>Eil.
Nr.</t>
  </si>
  <si>
    <t>Finansavimo
šaltinis</t>
  </si>
  <si>
    <t>Finansavimo sumų paskirtis</t>
  </si>
  <si>
    <t>Valstybės funkcija</t>
  </si>
  <si>
    <t>Programa</t>
  </si>
  <si>
    <t>Suma</t>
  </si>
  <si>
    <t>Kitoms išlaidoms</t>
  </si>
  <si>
    <t>09.01.01.01.</t>
  </si>
  <si>
    <t>Atostogų rezervas, iš jų:</t>
  </si>
  <si>
    <t>socialinio draudimo įmokos</t>
  </si>
  <si>
    <t>Iš viso</t>
  </si>
  <si>
    <t>Atsargoms</t>
  </si>
  <si>
    <t>(Parašas) (Vardas ir pavardė)</t>
  </si>
  <si>
    <t>PAŽYMA DĖL GAUTINŲ, GAUTŲ IR GRĄŽINTINŲ FINANSAVIMO SUMŲ</t>
  </si>
  <si>
    <t>2020-04-06  Nr.F1-53</t>
  </si>
  <si>
    <t>Per ataskaitinį laikotarpį gautos finansavimo sumos:</t>
  </si>
  <si>
    <t xml:space="preserve">                             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</si>
  <si>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</si>
  <si>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</si>
  <si>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</si>
  <si>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</si>
  <si>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</si>
  <si>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PRIEKULĖS VAIKŲ LOPŠELIS-DARŽELIS 191787491</t>
  </si>
  <si>
    <t>(įstaigos pavadinimas, kodas)</t>
  </si>
  <si>
    <t>SAVIVALDYBĖS BIUDŽETINIŲ ĮSTAIGŲ  PAJAMŲ ĮMOKŲ ATASKAITA UŽ 2020  METŲ I KETVIRTĮ</t>
  </si>
  <si>
    <t xml:space="preserve">` </t>
  </si>
  <si>
    <t>(data)</t>
  </si>
  <si>
    <t>Priekulė</t>
  </si>
  <si>
    <t xml:space="preserve">                       (sudarymo vieta)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</si>
  <si>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</si>
  <si>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</si>
  <si>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</si>
  <si>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</si>
  <si>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</si>
  <si>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</si>
  <si>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</si>
  <si>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</si>
  <si>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turto naudojimo pajamos</t>
  </si>
  <si>
    <t>Apskaičiuotos prekių, turto ir paslaugų pardavimo pajamos</t>
  </si>
  <si>
    <t>IŠ VISO:</t>
  </si>
  <si>
    <t>(vadovo ar jo įgalioto asmens pareigos)</t>
  </si>
  <si>
    <t>(vyriausiojo buhalterio (buhalterio) ar jo įgalioto asmens pareigos)</t>
  </si>
  <si>
    <t>Forma Nr. B-2   metinė, ketvirtinė patvirtinta Klaipėdos rajono savivaldybės administracijos direktoriaus  2020 m.  balandžio  1 d. įsakymu Nr AV-724</t>
  </si>
  <si>
    <t>Priekulės vaikų lopšelis-darželis 191787491</t>
  </si>
  <si>
    <t>(Įstaigos pavadinimas, kodas)</t>
  </si>
  <si>
    <t>IKIMOKYKLINIŲ, VISŲ TIPŲ BENDROJO UGDYMO MOKYKLŲ, KITŲ ŠVIETIMO ĮSTAIGŲ TINKLO, KONTINGENTO, ETATŲ  IR IŠLAIDŲ DARBO UŽMOKESČIUI  PLANO ĮVYKDYMO ATASKAITA 2020 m. kovo mėn. 31 d.</t>
  </si>
  <si>
    <t>(data ir numeris)</t>
  </si>
  <si>
    <t>Faktiškai</t>
  </si>
  <si>
    <t>Ataskaitinio laikotarpio</t>
  </si>
  <si>
    <t>Rodiklio pavadinimas</t>
  </si>
  <si>
    <t>metų pradžioje</t>
  </si>
  <si>
    <t xml:space="preserve"> Laikotarpio pabaigoje</t>
  </si>
  <si>
    <t>Patikslintas planas</t>
  </si>
  <si>
    <t>Įvykdyta</t>
  </si>
  <si>
    <t>Įstaigų skaičius</t>
  </si>
  <si>
    <t>Programa:</t>
  </si>
  <si>
    <t>Grupių (klasių) skaičius</t>
  </si>
  <si>
    <t>Vaikų (mokinių) skaičius</t>
  </si>
  <si>
    <t>Išlaidų klasifikacija pagal valstybės funkcijas:</t>
  </si>
  <si>
    <t>Pareigybės</t>
  </si>
  <si>
    <t>Pareigybių skaičius, vnt.</t>
  </si>
  <si>
    <t>Ataskaitinio laikotarpio patikslintas planas, eurais</t>
  </si>
  <si>
    <t>Įvykdyta, eurais</t>
  </si>
  <si>
    <t>Patvirtinta etatų sąraše</t>
  </si>
  <si>
    <t>pareiginei algai</t>
  </si>
  <si>
    <t>pareiginės algos kintamajai daliai</t>
  </si>
  <si>
    <t>priedams ir priemokoms</t>
  </si>
  <si>
    <t>už darbą poilsio ir švenčių dienomis, naktinį bei viršvalandinį darbą ir budėjimą</t>
  </si>
  <si>
    <t>už darbą poilsio ir švenčių dienomis, naktinį bei viršvalandinį darbą ir bud.</t>
  </si>
  <si>
    <t>skatina-mosioms išmokoms</t>
  </si>
  <si>
    <t>kitoms išmo-koms</t>
  </si>
  <si>
    <t>ataskaitinio laikotarpio pabaigoje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</si>
  <si>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  <charset val="186"/>
      </rPr>
      <t>x</t>
    </r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</si>
  <si>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  <charset val="186"/>
      </rPr>
      <t>x</t>
    </r>
  </si>
  <si>
    <t xml:space="preserve"> Įstaigos  vadovas, vadovo pavaduotojai ugymui</t>
  </si>
  <si>
    <t>iš jų gaunantys DU iš ML lėšų</t>
  </si>
  <si>
    <t>Mokytojai, iš viso</t>
  </si>
  <si>
    <t>Kiti pedagoginiai darbuotojai</t>
  </si>
  <si>
    <t xml:space="preserve"> iš jų gaunantys DU iš ML lėšų</t>
  </si>
  <si>
    <t>Pedag. švietimo pagalbos darb.</t>
  </si>
  <si>
    <t>Mokytojų padėjėjai</t>
  </si>
  <si>
    <t>Bibliotekininkai</t>
  </si>
  <si>
    <t>Kiti darbuotojai</t>
  </si>
  <si>
    <t xml:space="preserve"> iš jų  pareigybės prisk. D lygiui</t>
  </si>
  <si>
    <t>iš jų gaunantys DU  iš ML lėšų</t>
  </si>
  <si>
    <t>Pedagogai, iš viso</t>
  </si>
  <si>
    <t>Švietimo pagalbos darbuotojai</t>
  </si>
  <si>
    <r>
      <rPr>
        <vertAlign val="superscript"/>
        <sz val="7"/>
        <rFont val="Times New Roman"/>
        <family val="1"/>
        <charset val="186"/>
      </rPr>
      <t xml:space="preserve">x </t>
    </r>
    <r>
      <rPr>
        <sz val="7"/>
        <rFont val="Times New Roman"/>
        <family val="1"/>
        <charset val="186"/>
      </rPr>
      <t xml:space="preserve">    (I+II+III) mėn. /3 arba (I+II+III+IV+V+VI) mėn. /6 </t>
    </r>
  </si>
  <si>
    <t xml:space="preserve"> </t>
  </si>
  <si>
    <t>2020 m. kovo 24  d.</t>
  </si>
  <si>
    <t>įsakymu Nr.( 5.1.1.E) AV-659</t>
  </si>
  <si>
    <t xml:space="preserve">P A T V I R T I N T A </t>
  </si>
  <si>
    <t>2018 m. vasario 6 d.</t>
  </si>
  <si>
    <t>įsakymu Nr.(5.1.1) AV - 306</t>
  </si>
  <si>
    <t>Lietuvininkų-11 Priekulė 191787491</t>
  </si>
  <si>
    <t>(Registracijos kodas ir buveinės adresas)</t>
  </si>
  <si>
    <r>
      <t>Metinė,</t>
    </r>
    <r>
      <rPr>
        <u/>
        <sz val="9"/>
        <rFont val="Arial"/>
        <family val="2"/>
        <charset val="186"/>
      </rPr>
      <t xml:space="preserve"> ketvirtinė</t>
    </r>
    <r>
      <rPr>
        <sz val="9"/>
        <rFont val="Arial"/>
        <family val="2"/>
        <charset val="186"/>
      </rPr>
      <t>, mėnesinė</t>
    </r>
  </si>
  <si>
    <t xml:space="preserve"> PAŽYMA APIE PAJAMAS UŽ PASLAUGAS IR NUOMĄ  2020 m. kovo 31 D. </t>
  </si>
  <si>
    <t>(Eur., euro cnt.)</t>
  </si>
  <si>
    <t>Patvirtinta įmokų suma,</t>
  </si>
  <si>
    <t>Faktinės įmokos</t>
  </si>
  <si>
    <t>Gauti biudžeto</t>
  </si>
  <si>
    <t>Negauti biudžeto</t>
  </si>
  <si>
    <t>Pavadinimas</t>
  </si>
  <si>
    <t>įskaitant patikslinimą</t>
  </si>
  <si>
    <t>į biudžetą per</t>
  </si>
  <si>
    <t>asignavimai</t>
  </si>
  <si>
    <t xml:space="preserve">Panaudoti </t>
  </si>
  <si>
    <t>asignavimai per</t>
  </si>
  <si>
    <t>metams</t>
  </si>
  <si>
    <t>ataskaitiniam</t>
  </si>
  <si>
    <t>ataskaitinį</t>
  </si>
  <si>
    <t>per ataskaitinį</t>
  </si>
  <si>
    <t>laikotarpiui</t>
  </si>
  <si>
    <t>laikotarpį</t>
  </si>
  <si>
    <t>Likutis metų pradžioje, iš viso</t>
  </si>
  <si>
    <t>X</t>
  </si>
  <si>
    <t>Biudžetinių įstaigų pajamų už prekes ir paslaugas įmokos</t>
  </si>
  <si>
    <t>Pajamų už ilgalaikio ir trumpalaikio materialiojo turto nuomą įmokos</t>
  </si>
  <si>
    <t>Įmokos už išlaikymą švietimo, socialinės
apsaugos ir kitose įstaigose</t>
  </si>
  <si>
    <t xml:space="preserve">Pajamų už socialinio būsto paslaugas
įmokos </t>
  </si>
  <si>
    <t xml:space="preserve">Pajamų už socialinio būsto nuomą 
įmokos </t>
  </si>
  <si>
    <t xml:space="preserve">Pajamos už paslaugas ir nuomą, 
iš viso </t>
  </si>
  <si>
    <t>Likutis ataskaitinio laikotarpio pabaigoje,
iš viso</t>
  </si>
  <si>
    <t>Įstaigos vadovė</t>
  </si>
  <si>
    <t xml:space="preserve">  </t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</si>
  <si>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</si>
  <si>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</si>
  <si>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</si>
  <si>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</si>
  <si>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</si>
  <si>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 xml:space="preserve">     </t>
  </si>
  <si>
    <t>Ministerijos / Savivaldybės</t>
  </si>
  <si>
    <t>Eil.Nr.</t>
  </si>
  <si>
    <t>iš jų ilgalaikių įsiskolinimų likutis*</t>
  </si>
  <si>
    <t xml:space="preserve">IŠLAIDOS </t>
  </si>
  <si>
    <t xml:space="preserve">Darbo užmokestis </t>
  </si>
  <si>
    <t xml:space="preserve">Prekių ir paslaugų įsigijimo išlaidos </t>
  </si>
  <si>
    <t xml:space="preserve">Subsidijos iš  biudžeto lėšų </t>
  </si>
  <si>
    <t xml:space="preserve">Socialinio draudimo išmokos (pašalpos) </t>
  </si>
  <si>
    <t xml:space="preserve">Kitos išlaidos </t>
  </si>
  <si>
    <t xml:space="preserve">Pervedamos Europos Sąjungos, kitos tarptautinės finansinės paramos ir bendrojo finansavimo lėšos </t>
  </si>
  <si>
    <t>Ilgalaikio materialiojo turto  kūrimo ir įsigijimo išlaidos</t>
  </si>
  <si>
    <t>Finansinio turto padidėjimo išlaidos (finansinio turto įsigijimo / investavimo išlaidos)</t>
  </si>
  <si>
    <t>IŠ VISO (2 + 3)</t>
  </si>
  <si>
    <t>* Ilgalaikių įsipareigojimų likutis – įsipareigojimai, kurių terminas ilgesnis negu 1 metai.</t>
  </si>
  <si>
    <t>(įstaigos vadovo ar jo įgalioto asmens pareigų pavadinimas)</t>
  </si>
  <si>
    <t>(vyriausiasis buhalteris (buhalteris) / centralizuotos apskaitos įstaigos vadovo arba jo įgalioto asmens pareigų pavadinimas</t>
  </si>
  <si>
    <t xml:space="preserve">                                                          (data)</t>
  </si>
  <si>
    <t xml:space="preserve">                                                         2020.04.06 Nr.F1-53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</si>
</sst>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3">
    <font>
      <sz val="11"/>
      <color indexed="8"/>
      <name val="Calibri"/>
    </font>
    <font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Times New Roman Baltic"/>
    </font>
    <font>
      <sz val="12"/>
      <color indexed="8"/>
      <name val="Arial"/>
    </font>
    <font>
      <sz val="10"/>
      <color indexed="8"/>
      <name val="Arial"/>
    </font>
    <font>
      <sz val="9"/>
      <color indexed="8"/>
      <name val="Times New Roman Baltic"/>
    </font>
    <font>
      <b/>
      <sz val="9"/>
      <color indexed="8"/>
      <name val="Times New Roman Baltic"/>
    </font>
    <font>
      <b/>
      <sz val="10"/>
      <color indexed="8"/>
      <name val="Times New Roman Baltic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vertAlign val="superscript"/>
      <sz val="10"/>
      <color indexed="8"/>
      <name val="Times New Roman"/>
    </font>
    <font>
      <vertAlign val="superscript"/>
      <sz val="12"/>
      <color indexed="8"/>
      <name val="Times New Roman"/>
    </font>
    <font>
      <sz val="8"/>
      <color indexed="8"/>
      <name val="Arial"/>
    </font>
    <font>
      <b/>
      <sz val="11"/>
      <color indexed="8"/>
      <name val="Times New Roman Baltic"/>
    </font>
    <font>
      <sz val="12"/>
      <color indexed="8"/>
      <name val="Times New Roman"/>
    </font>
    <font>
      <sz val="11"/>
      <color indexed="8"/>
      <name val="Times New Roman Baltic"/>
    </font>
    <font>
      <sz val="10"/>
      <color indexed="8"/>
      <name val="Times New Roman"/>
    </font>
    <font>
      <sz val="9"/>
      <color indexed="8"/>
      <name val="Arial"/>
    </font>
    <font>
      <b/>
      <sz val="9"/>
      <color indexed="8"/>
      <name val="Arial"/>
    </font>
    <font>
      <b/>
      <sz val="9"/>
      <color indexed="8"/>
      <name val="Times New Roman"/>
    </font>
    <font>
      <b/>
      <sz val="12"/>
      <color indexed="8"/>
      <name val="Times New Roman"/>
    </font>
    <font>
      <b/>
      <sz val="12"/>
      <color indexed="8"/>
      <name val="Times New Roman Baltic"/>
    </font>
    <font>
      <sz val="9"/>
      <color indexed="8"/>
      <name val="Times New Roman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u/>
      <sz val="8"/>
      <name val="Arial"/>
      <family val="2"/>
      <charset val="186"/>
    </font>
    <font>
      <sz val="9"/>
      <name val="Arial"/>
      <family val="2"/>
      <charset val="186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186"/>
    </font>
    <font>
      <sz val="10"/>
      <name val="Arial"/>
      <family val="2"/>
      <charset val="186"/>
    </font>
    <font>
      <b/>
      <sz val="11"/>
      <color rgb="FF000000"/>
      <name val="Times New Roman"/>
    </font>
    <font>
      <sz val="11"/>
      <color rgb="FF000000"/>
      <name val="Times New Roman"/>
    </font>
    <font>
      <sz val="9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</font>
    <font>
      <b/>
      <sz val="11"/>
      <color rgb="FF000000"/>
      <name val="Calibri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EYInterstate Light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charset val="186"/>
    </font>
    <font>
      <sz val="11"/>
      <color indexed="10"/>
      <name val="Times New Roman"/>
      <family val="1"/>
      <charset val="186"/>
    </font>
    <font>
      <sz val="7"/>
      <name val="Times New Roman"/>
      <family val="1"/>
      <charset val="186"/>
    </font>
    <font>
      <sz val="10"/>
      <name val="TimesLT"/>
      <family val="1"/>
      <charset val="186"/>
    </font>
    <font>
      <sz val="9"/>
      <name val="Times New Roman Baltic"/>
      <family val="1"/>
      <charset val="186"/>
    </font>
    <font>
      <b/>
      <sz val="9"/>
      <name val="Times New Roman"/>
      <family val="1"/>
      <charset val="186"/>
    </font>
    <font>
      <b/>
      <sz val="9"/>
      <name val="Times New Roman Baltic"/>
      <family val="1"/>
      <charset val="186"/>
    </font>
    <font>
      <sz val="7"/>
      <name val="Times New Roman Baltic"/>
      <charset val="186"/>
    </font>
    <font>
      <sz val="7.8"/>
      <name val="Times New Roman"/>
      <family val="1"/>
      <charset val="186"/>
    </font>
    <font>
      <sz val="8"/>
      <name val="Times New Roman Baltic"/>
      <family val="1"/>
      <charset val="186"/>
    </font>
    <font>
      <sz val="9"/>
      <name val="Times New Roman Baltic"/>
      <charset val="186"/>
    </font>
    <font>
      <sz val="7.5"/>
      <name val="Times New Roman"/>
      <family val="1"/>
      <charset val="186"/>
    </font>
    <font>
      <sz val="10"/>
      <name val="Times New Roman Baltic"/>
      <family val="1"/>
      <charset val="186"/>
    </font>
    <font>
      <b/>
      <vertAlign val="superscript"/>
      <sz val="8"/>
      <name val="Times New Roman"/>
      <family val="1"/>
      <charset val="186"/>
    </font>
    <font>
      <i/>
      <sz val="8"/>
      <name val="Times New Roman Baltic"/>
      <charset val="186"/>
    </font>
    <font>
      <i/>
      <sz val="9"/>
      <name val="Times New Roman Baltic"/>
      <charset val="186"/>
    </font>
    <font>
      <sz val="9.1999999999999993"/>
      <name val="Times New Roman Baltic"/>
      <charset val="186"/>
    </font>
    <font>
      <sz val="8"/>
      <name val="Times New Roman Baltic"/>
      <charset val="186"/>
    </font>
    <font>
      <b/>
      <sz val="10"/>
      <name val="Times New Roman Baltic"/>
      <charset val="186"/>
    </font>
    <font>
      <b/>
      <i/>
      <sz val="8"/>
      <name val="Times New Roman Baltic"/>
      <charset val="186"/>
    </font>
    <font>
      <vertAlign val="superscript"/>
      <sz val="7"/>
      <name val="Times New Roman"/>
      <family val="1"/>
      <charset val="186"/>
    </font>
    <font>
      <sz val="8"/>
      <name val="Arial"/>
    </font>
    <font>
      <u/>
      <sz val="9"/>
      <name val="Arial"/>
      <family val="2"/>
      <charset val="186"/>
    </font>
    <font>
      <u/>
      <sz val="10"/>
      <name val="Arial"/>
    </font>
    <font>
      <sz val="11"/>
      <color indexed="8"/>
      <name val="Times New Roman"/>
    </font>
    <font>
      <i/>
      <sz val="9"/>
      <color indexed="8"/>
      <name val="Times New Roman"/>
    </font>
    <font>
      <vertAlign val="superscript"/>
      <sz val="9"/>
      <color indexed="8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  <fill>
      <patternFill patternType="solid">
        <fgColor indexed="42"/>
        <bgColor indexed="64"/>
      </patternFill>
    </fill>
    <fill>
      <patternFill patternType="solid">
        <fgColor rgb="FFE7E6E6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9"/>
      </patternFill>
    </fill>
  </fills>
  <borders count="6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 applyFill="0" applyProtection="0"/>
    <xf numFmtId="0" fontId="28" fillId="0" borderId="0"/>
    <xf numFmtId="0" fontId="46" fillId="0" borderId="0"/>
    <xf numFmtId="0" fontId="49" fillId="0" borderId="0"/>
    <xf numFmtId="0" fontId="46" fillId="0" borderId="0"/>
    <xf numFmtId="0" fontId="30" fillId="0" borderId="0"/>
    <xf numFmtId="0" fontId="49" fillId="0" borderId="0"/>
  </cellStyleXfs>
  <cellXfs count="608">
    <xf numFmtId="0" fontId="0" fillId="0" borderId="0" xfId="0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wrapText="1"/>
    </xf>
    <xf numFmtId="164" fontId="2" fillId="0" borderId="0" xfId="0" applyNumberFormat="1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center" wrapText="1"/>
    </xf>
    <xf numFmtId="164" fontId="3" fillId="0" borderId="0" xfId="0" applyNumberFormat="1" applyFont="1" applyFill="1" applyAlignment="1" applyProtection="1">
      <alignment horizontal="left"/>
    </xf>
    <xf numFmtId="3" fontId="1" fillId="0" borderId="1" xfId="0" applyNumberFormat="1" applyFont="1" applyFill="1" applyBorder="1" applyProtection="1"/>
    <xf numFmtId="0" fontId="3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right"/>
    </xf>
    <xf numFmtId="1" fontId="1" fillId="0" borderId="1" xfId="0" applyNumberFormat="1" applyFont="1" applyFill="1" applyBorder="1" applyProtection="1"/>
    <xf numFmtId="3" fontId="1" fillId="0" borderId="2" xfId="0" applyNumberFormat="1" applyFont="1" applyFill="1" applyBorder="1" applyProtection="1"/>
    <xf numFmtId="0" fontId="3" fillId="0" borderId="3" xfId="0" applyFont="1" applyFill="1" applyBorder="1" applyAlignment="1" applyProtection="1">
      <alignment horizontal="right"/>
    </xf>
    <xf numFmtId="0" fontId="1" fillId="0" borderId="4" xfId="0" applyFont="1" applyFill="1" applyBorder="1" applyProtection="1"/>
    <xf numFmtId="0" fontId="1" fillId="0" borderId="1" xfId="0" applyFont="1" applyFill="1" applyBorder="1" applyProtection="1"/>
    <xf numFmtId="0" fontId="3" fillId="0" borderId="5" xfId="0" applyFont="1" applyFill="1" applyBorder="1" applyAlignment="1" applyProtection="1">
      <alignment horizontal="right"/>
    </xf>
    <xf numFmtId="0" fontId="1" fillId="0" borderId="6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164" fontId="3" fillId="0" borderId="6" xfId="0" applyNumberFormat="1" applyFont="1" applyFill="1" applyBorder="1" applyAlignment="1" applyProtection="1">
      <alignment horizontal="right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top" wrapText="1"/>
    </xf>
    <xf numFmtId="0" fontId="8" fillId="0" borderId="8" xfId="0" applyFont="1" applyFill="1" applyBorder="1" applyAlignment="1" applyProtection="1">
      <alignment vertical="top" wrapText="1"/>
    </xf>
    <xf numFmtId="0" fontId="8" fillId="0" borderId="9" xfId="0" applyFont="1" applyFill="1" applyBorder="1" applyAlignment="1" applyProtection="1">
      <alignment vertical="top" wrapText="1"/>
    </xf>
    <xf numFmtId="0" fontId="8" fillId="0" borderId="8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2" fontId="1" fillId="2" borderId="8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</xf>
    <xf numFmtId="0" fontId="8" fillId="0" borderId="7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vertical="top" wrapText="1"/>
    </xf>
    <xf numFmtId="0" fontId="1" fillId="0" borderId="6" xfId="0" applyFont="1" applyFill="1" applyBorder="1" applyAlignment="1" applyProtection="1">
      <alignment vertical="top" wrapText="1"/>
    </xf>
    <xf numFmtId="0" fontId="1" fillId="0" borderId="10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8" fillId="0" borderId="6" xfId="0" applyFont="1" applyFill="1" applyBorder="1" applyAlignment="1" applyProtection="1">
      <alignment vertical="top" wrapText="1"/>
    </xf>
    <xf numFmtId="2" fontId="1" fillId="2" borderId="11" xfId="0" applyNumberFormat="1" applyFont="1" applyFill="1" applyBorder="1" applyAlignment="1" applyProtection="1">
      <alignment horizontal="right" vertical="center" wrapText="1"/>
    </xf>
    <xf numFmtId="2" fontId="1" fillId="2" borderId="3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vertical="top" wrapText="1"/>
    </xf>
    <xf numFmtId="0" fontId="1" fillId="0" borderId="9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vertical="top" wrapText="1"/>
    </xf>
    <xf numFmtId="2" fontId="1" fillId="0" borderId="7" xfId="0" applyNumberFormat="1" applyFont="1" applyFill="1" applyBorder="1" applyAlignment="1" applyProtection="1">
      <alignment horizontal="righ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2" fontId="1" fillId="0" borderId="8" xfId="0" applyNumberFormat="1" applyFont="1" applyFill="1" applyBorder="1" applyAlignment="1" applyProtection="1">
      <alignment horizontal="right" vertical="center" wrapText="1"/>
    </xf>
    <xf numFmtId="0" fontId="8" fillId="0" borderId="12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vertical="top" wrapText="1"/>
    </xf>
    <xf numFmtId="2" fontId="1" fillId="2" borderId="7" xfId="0" applyNumberFormat="1" applyFont="1" applyFill="1" applyBorder="1" applyAlignment="1" applyProtection="1">
      <alignment horizontal="right" vertical="center" wrapText="1"/>
    </xf>
    <xf numFmtId="2" fontId="1" fillId="2" borderId="10" xfId="0" applyNumberFormat="1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 applyProtection="1">
      <alignment vertical="top" wrapText="1"/>
    </xf>
    <xf numFmtId="0" fontId="1" fillId="0" borderId="11" xfId="0" applyFont="1" applyFill="1" applyBorder="1" applyAlignment="1" applyProtection="1">
      <alignment vertical="top" wrapText="1"/>
    </xf>
    <xf numFmtId="0" fontId="1" fillId="0" borderId="3" xfId="0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vertical="top" wrapText="1"/>
    </xf>
    <xf numFmtId="0" fontId="1" fillId="0" borderId="3" xfId="0" applyFont="1" applyFill="1" applyBorder="1" applyAlignment="1" applyProtection="1">
      <alignment horizontal="center" vertical="top" wrapText="1"/>
    </xf>
    <xf numFmtId="2" fontId="1" fillId="2" borderId="14" xfId="0" applyNumberFormat="1" applyFont="1" applyFill="1" applyBorder="1" applyAlignment="1" applyProtection="1">
      <alignment horizontal="right" vertical="center" wrapText="1"/>
    </xf>
    <xf numFmtId="2" fontId="1" fillId="2" borderId="2" xfId="0" applyNumberFormat="1" applyFont="1" applyFill="1" applyBorder="1" applyAlignment="1" applyProtection="1">
      <alignment horizontal="right" vertical="center" wrapText="1"/>
    </xf>
    <xf numFmtId="1" fontId="1" fillId="0" borderId="8" xfId="0" applyNumberFormat="1" applyFont="1" applyFill="1" applyBorder="1" applyAlignment="1" applyProtection="1">
      <alignment horizontal="center" vertical="top" wrapText="1"/>
    </xf>
    <xf numFmtId="0" fontId="1" fillId="0" borderId="12" xfId="0" applyFont="1" applyFill="1" applyBorder="1" applyAlignment="1" applyProtection="1">
      <alignment vertical="top" wrapText="1"/>
    </xf>
    <xf numFmtId="0" fontId="1" fillId="0" borderId="2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horizontal="center" vertical="top" wrapText="1"/>
    </xf>
    <xf numFmtId="0" fontId="1" fillId="0" borderId="5" xfId="0" applyFont="1" applyFill="1" applyBorder="1" applyAlignment="1" applyProtection="1">
      <alignment vertical="top" wrapText="1"/>
    </xf>
    <xf numFmtId="2" fontId="1" fillId="0" borderId="14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horizontal="left" vertical="top" wrapText="1"/>
    </xf>
    <xf numFmtId="0" fontId="8" fillId="0" borderId="12" xfId="0" applyFont="1" applyFill="1" applyBorder="1" applyAlignment="1" applyProtection="1">
      <alignment vertical="center" wrapText="1"/>
    </xf>
    <xf numFmtId="0" fontId="8" fillId="0" borderId="10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>
      <alignment vertical="center" wrapText="1"/>
    </xf>
    <xf numFmtId="2" fontId="1" fillId="2" borderId="4" xfId="0" applyNumberFormat="1" applyFont="1" applyFill="1" applyBorder="1" applyAlignment="1" applyProtection="1">
      <alignment horizontal="right" vertical="center" wrapText="1"/>
    </xf>
    <xf numFmtId="2" fontId="1" fillId="2" borderId="12" xfId="0" applyNumberFormat="1" applyFont="1" applyFill="1" applyBorder="1" applyAlignment="1" applyProtection="1">
      <alignment horizontal="right" vertical="center" wrapText="1"/>
    </xf>
    <xf numFmtId="2" fontId="1" fillId="2" borderId="13" xfId="0" applyNumberFormat="1" applyFont="1" applyFill="1" applyBorder="1" applyAlignment="1" applyProtection="1">
      <alignment horizontal="right" vertical="center" wrapText="1"/>
    </xf>
    <xf numFmtId="0" fontId="8" fillId="0" borderId="4" xfId="0" applyFont="1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8" fillId="0" borderId="1" xfId="0" applyFont="1" applyFill="1" applyBorder="1" applyAlignment="1" applyProtection="1">
      <alignment horizontal="center" vertical="top" wrapText="1"/>
    </xf>
    <xf numFmtId="0" fontId="1" fillId="0" borderId="10" xfId="0" applyFont="1" applyFill="1" applyBorder="1" applyAlignment="1" applyProtection="1">
      <alignment horizontal="center" vertical="top" wrapText="1"/>
    </xf>
    <xf numFmtId="0" fontId="1" fillId="0" borderId="11" xfId="0" applyFont="1" applyFill="1" applyBorder="1" applyAlignment="1" applyProtection="1">
      <alignment horizontal="center" vertical="top" wrapText="1"/>
    </xf>
    <xf numFmtId="0" fontId="8" fillId="0" borderId="9" xfId="0" applyFont="1" applyFill="1" applyBorder="1" applyAlignment="1" applyProtection="1">
      <alignment vertical="center" wrapText="1"/>
    </xf>
    <xf numFmtId="2" fontId="1" fillId="2" borderId="8" xfId="0" applyNumberFormat="1" applyFont="1" applyFill="1" applyBorder="1" applyAlignment="1" applyProtection="1">
      <alignment horizontal="right" vertical="center"/>
    </xf>
    <xf numFmtId="2" fontId="1" fillId="2" borderId="4" xfId="0" applyNumberFormat="1" applyFont="1" applyFill="1" applyBorder="1" applyAlignment="1" applyProtection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 applyProtection="1">
      <alignment horizontal="center" vertical="top" wrapText="1"/>
    </xf>
    <xf numFmtId="2" fontId="1" fillId="2" borderId="15" xfId="0" applyNumberFormat="1" applyFont="1" applyFill="1" applyBorder="1" applyAlignment="1" applyProtection="1">
      <alignment horizontal="right" vertical="center" wrapText="1"/>
    </xf>
    <xf numFmtId="2" fontId="1" fillId="0" borderId="10" xfId="0" applyNumberFormat="1" applyFont="1" applyFill="1" applyBorder="1" applyAlignment="1" applyProtection="1">
      <alignment horizontal="right" vertical="center" wrapText="1"/>
    </xf>
    <xf numFmtId="0" fontId="1" fillId="0" borderId="15" xfId="0" applyFont="1" applyFill="1" applyBorder="1" applyAlignment="1" applyProtection="1">
      <alignment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center" wrapText="1"/>
    </xf>
    <xf numFmtId="2" fontId="1" fillId="0" borderId="15" xfId="0" applyNumberFormat="1" applyFont="1" applyFill="1" applyBorder="1" applyAlignment="1" applyProtection="1">
      <alignment horizontal="right" vertical="center" wrapText="1"/>
    </xf>
    <xf numFmtId="2" fontId="1" fillId="0" borderId="11" xfId="0" applyNumberFormat="1" applyFont="1" applyFill="1" applyBorder="1" applyAlignment="1" applyProtection="1">
      <alignment horizontal="right" vertical="center" wrapText="1"/>
    </xf>
    <xf numFmtId="2" fontId="1" fillId="0" borderId="3" xfId="0" applyNumberFormat="1" applyFont="1" applyFill="1" applyBorder="1" applyAlignment="1" applyProtection="1">
      <alignment horizontal="right" vertical="center" wrapText="1"/>
    </xf>
    <xf numFmtId="1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horizontal="center" vertical="top" wrapText="1"/>
    </xf>
    <xf numFmtId="0" fontId="1" fillId="0" borderId="9" xfId="0" applyFont="1" applyFill="1" applyBorder="1" applyAlignment="1" applyProtection="1">
      <alignment horizontal="center" vertical="top" wrapText="1"/>
    </xf>
    <xf numFmtId="0" fontId="9" fillId="0" borderId="14" xfId="0" applyFont="1" applyFill="1" applyBorder="1" applyAlignment="1" applyProtection="1">
      <alignment horizontal="center" vertical="top" wrapText="1"/>
    </xf>
    <xf numFmtId="0" fontId="10" fillId="0" borderId="8" xfId="0" applyFont="1" applyFill="1" applyBorder="1" applyAlignment="1" applyProtection="1">
      <alignment vertical="top" wrapText="1"/>
    </xf>
    <xf numFmtId="0" fontId="10" fillId="0" borderId="8" xfId="0" applyFont="1" applyFill="1" applyBorder="1" applyAlignment="1" applyProtection="1">
      <alignment horizontal="center" vertical="top" wrapText="1"/>
    </xf>
    <xf numFmtId="2" fontId="1" fillId="2" borderId="9" xfId="0" applyNumberFormat="1" applyFont="1" applyFill="1" applyBorder="1" applyAlignment="1" applyProtection="1">
      <alignment horizontal="right" vertical="center" wrapText="1"/>
    </xf>
    <xf numFmtId="2" fontId="1" fillId="2" borderId="6" xfId="0" applyNumberFormat="1" applyFont="1" applyFill="1" applyBorder="1" applyAlignment="1" applyProtection="1">
      <alignment horizontal="right" vertical="center" wrapText="1"/>
    </xf>
    <xf numFmtId="2" fontId="1" fillId="0" borderId="5" xfId="0" applyNumberFormat="1" applyFont="1" applyFill="1" applyBorder="1" applyAlignment="1" applyProtection="1">
      <alignment horizontal="right" vertical="center" wrapText="1"/>
    </xf>
    <xf numFmtId="2" fontId="1" fillId="2" borderId="5" xfId="0" applyNumberFormat="1" applyFont="1" applyFill="1" applyBorder="1" applyAlignment="1" applyProtection="1">
      <alignment horizontal="right" vertical="center" wrapText="1"/>
    </xf>
    <xf numFmtId="0" fontId="1" fillId="0" borderId="8" xfId="0" applyFont="1" applyFill="1" applyBorder="1" applyProtection="1"/>
    <xf numFmtId="0" fontId="1" fillId="0" borderId="9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8" fillId="0" borderId="0" xfId="0" applyFont="1" applyFill="1" applyProtection="1"/>
    <xf numFmtId="164" fontId="1" fillId="0" borderId="5" xfId="0" applyNumberFormat="1" applyFont="1" applyFill="1" applyBorder="1" applyAlignment="1" applyProtection="1">
      <alignment horizontal="right" vertical="center"/>
    </xf>
    <xf numFmtId="164" fontId="1" fillId="0" borderId="0" xfId="0" applyNumberFormat="1" applyFont="1" applyFill="1" applyAlignment="1" applyProtection="1">
      <alignment horizontal="right" vertical="center"/>
    </xf>
    <xf numFmtId="0" fontId="1" fillId="0" borderId="6" xfId="0" applyFont="1" applyFill="1" applyBorder="1" applyProtection="1"/>
    <xf numFmtId="164" fontId="1" fillId="0" borderId="6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horizontal="center" vertical="top"/>
    </xf>
    <xf numFmtId="0" fontId="11" fillId="0" borderId="6" xfId="0" applyFont="1" applyFill="1" applyBorder="1" applyAlignment="1" applyProtection="1">
      <alignment horizontal="center" vertical="top"/>
    </xf>
    <xf numFmtId="0" fontId="5" fillId="0" borderId="0" xfId="0" applyFont="1" applyFill="1" applyAlignment="1" applyProtection="1">
      <alignment horizontal="center"/>
    </xf>
    <xf numFmtId="0" fontId="12" fillId="0" borderId="5" xfId="0" applyFont="1" applyFill="1" applyBorder="1" applyAlignment="1" applyProtection="1">
      <alignment horizontal="center" vertical="top"/>
    </xf>
    <xf numFmtId="0" fontId="12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164" fontId="2" fillId="0" borderId="0" xfId="0" applyNumberFormat="1" applyFont="1" applyFill="1" applyAlignment="1" applyProtection="1">
      <alignment horizontal="left" vertical="center" wrapText="1"/>
    </xf>
    <xf numFmtId="0" fontId="2" fillId="0" borderId="0" xfId="0" applyFont="1" applyFill="1" applyProtection="1"/>
    <xf numFmtId="0" fontId="14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justify" vertical="center"/>
    </xf>
    <xf numFmtId="0" fontId="1" fillId="0" borderId="0" xfId="0" applyFont="1" applyFill="1" applyAlignment="1" applyProtection="1">
      <alignment vertical="top"/>
    </xf>
    <xf numFmtId="164" fontId="1" fillId="3" borderId="7" xfId="0" applyNumberFormat="1" applyFont="1" applyFill="1" applyBorder="1" applyAlignment="1" applyProtection="1">
      <alignment horizontal="right" vertical="center" wrapText="1"/>
    </xf>
    <xf numFmtId="164" fontId="1" fillId="4" borderId="8" xfId="0" applyNumberFormat="1" applyFont="1" applyFill="1" applyBorder="1" applyAlignment="1" applyProtection="1">
      <alignment horizontal="right" vertical="center" wrapText="1"/>
    </xf>
    <xf numFmtId="0" fontId="1" fillId="0" borderId="6" xfId="0" applyFont="1" applyFill="1" applyBorder="1" applyProtection="1">
      <protection locked="0"/>
    </xf>
    <xf numFmtId="0" fontId="16" fillId="0" borderId="0" xfId="0" applyFont="1" applyFill="1" applyProtection="1"/>
    <xf numFmtId="3" fontId="1" fillId="0" borderId="10" xfId="0" applyNumberFormat="1" applyFont="1" applyFill="1" applyBorder="1" applyAlignment="1" applyProtection="1">
      <alignment horizontal="left"/>
      <protection locked="0"/>
    </xf>
    <xf numFmtId="3" fontId="1" fillId="0" borderId="8" xfId="0" applyNumberFormat="1" applyFont="1" applyFill="1" applyBorder="1" applyAlignment="1" applyProtection="1">
      <alignment horizontal="left"/>
    </xf>
    <xf numFmtId="3" fontId="1" fillId="0" borderId="1" xfId="0" applyNumberFormat="1" applyFont="1" applyFill="1" applyBorder="1" applyAlignment="1" applyProtection="1">
      <alignment horizontal="left"/>
    </xf>
    <xf numFmtId="0" fontId="17" fillId="0" borderId="0" xfId="0" applyFont="1" applyFill="1" applyAlignment="1" applyProtection="1">
      <alignment horizontal="left" vertical="center" wrapText="1"/>
    </xf>
    <xf numFmtId="2" fontId="1" fillId="0" borderId="6" xfId="0" applyNumberFormat="1" applyFont="1" applyFill="1" applyBorder="1" applyAlignment="1" applyProtection="1">
      <alignment horizontal="right" vertical="center" wrapText="1"/>
    </xf>
    <xf numFmtId="2" fontId="1" fillId="0" borderId="4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0" fillId="0" borderId="0" xfId="0"/>
    <xf numFmtId="0" fontId="24" fillId="0" borderId="0" xfId="0" applyFont="1"/>
    <xf numFmtId="0" fontId="0" fillId="0" borderId="0" xfId="0" applyAlignment="1">
      <alignment horizontal="left"/>
    </xf>
    <xf numFmtId="0" fontId="0" fillId="0" borderId="18" xfId="0" applyBorder="1"/>
    <xf numFmtId="0" fontId="25" fillId="0" borderId="0" xfId="0" applyFont="1"/>
    <xf numFmtId="0" fontId="0" fillId="0" borderId="0" xfId="0" applyFill="1"/>
    <xf numFmtId="0" fontId="25" fillId="0" borderId="21" xfId="0" applyFont="1" applyBorder="1" applyAlignment="1">
      <alignment horizontal="center" wrapText="1"/>
    </xf>
    <xf numFmtId="0" fontId="25" fillId="0" borderId="21" xfId="0" applyFont="1" applyBorder="1" applyAlignment="1">
      <alignment horizontal="center"/>
    </xf>
    <xf numFmtId="0" fontId="25" fillId="0" borderId="21" xfId="0" applyFont="1" applyFill="1" applyBorder="1"/>
    <xf numFmtId="0" fontId="27" fillId="0" borderId="21" xfId="0" applyFont="1" applyBorder="1"/>
    <xf numFmtId="0" fontId="25" fillId="5" borderId="21" xfId="0" applyFont="1" applyFill="1" applyBorder="1"/>
    <xf numFmtId="0" fontId="29" fillId="0" borderId="21" xfId="1" applyFont="1" applyBorder="1" applyAlignment="1">
      <alignment vertical="top" wrapText="1"/>
    </xf>
    <xf numFmtId="0" fontId="29" fillId="0" borderId="21" xfId="1" applyFont="1" applyBorder="1" applyAlignment="1">
      <alignment horizontal="left" vertical="top" wrapText="1"/>
    </xf>
    <xf numFmtId="0" fontId="25" fillId="0" borderId="21" xfId="0" applyFont="1" applyBorder="1"/>
    <xf numFmtId="0" fontId="27" fillId="0" borderId="21" xfId="0" applyFont="1" applyFill="1" applyBorder="1"/>
    <xf numFmtId="0" fontId="25" fillId="0" borderId="21" xfId="0" applyFont="1" applyBorder="1" applyAlignment="1">
      <alignment horizontal="right"/>
    </xf>
    <xf numFmtId="0" fontId="25" fillId="0" borderId="21" xfId="0" applyFont="1" applyBorder="1" applyAlignment="1">
      <alignment horizontal="left"/>
    </xf>
    <xf numFmtId="0" fontId="32" fillId="0" borderId="0" xfId="0" applyFont="1" applyFill="1"/>
    <xf numFmtId="0" fontId="32" fillId="0" borderId="0" xfId="0" applyFont="1" applyFill="1" applyAlignment="1">
      <alignment horizontal="center" vertical="center" wrapText="1"/>
    </xf>
    <xf numFmtId="14" fontId="31" fillId="0" borderId="0" xfId="0" applyNumberFormat="1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1" fillId="6" borderId="25" xfId="0" applyFont="1" applyFill="1" applyBorder="1" applyAlignment="1">
      <alignment horizontal="center" vertical="center" wrapText="1"/>
    </xf>
    <xf numFmtId="0" fontId="31" fillId="6" borderId="25" xfId="0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left" vertical="center" wrapText="1"/>
    </xf>
    <xf numFmtId="0" fontId="0" fillId="0" borderId="25" xfId="0" applyFill="1" applyBorder="1" applyAlignment="1">
      <alignment horizontal="right" vertical="center"/>
    </xf>
    <xf numFmtId="49" fontId="32" fillId="0" borderId="25" xfId="0" applyNumberFormat="1" applyFont="1" applyFill="1" applyBorder="1" applyAlignment="1">
      <alignment horizontal="center" vertical="center"/>
    </xf>
    <xf numFmtId="2" fontId="32" fillId="0" borderId="25" xfId="0" applyNumberFormat="1" applyFont="1" applyFill="1" applyBorder="1" applyAlignment="1">
      <alignment horizontal="right" vertical="center"/>
    </xf>
    <xf numFmtId="0" fontId="36" fillId="0" borderId="25" xfId="0" applyFont="1" applyFill="1" applyBorder="1" applyAlignment="1">
      <alignment horizontal="right" vertical="center"/>
    </xf>
    <xf numFmtId="49" fontId="31" fillId="0" borderId="25" xfId="0" applyNumberFormat="1" applyFont="1" applyFill="1" applyBorder="1" applyAlignment="1">
      <alignment horizontal="center" vertical="center"/>
    </xf>
    <xf numFmtId="2" fontId="31" fillId="0" borderId="25" xfId="0" applyNumberFormat="1" applyFont="1" applyFill="1" applyBorder="1" applyAlignment="1">
      <alignment horizontal="right" vertical="center"/>
    </xf>
    <xf numFmtId="0" fontId="3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right" vertical="center"/>
    </xf>
    <xf numFmtId="49" fontId="32" fillId="0" borderId="0" xfId="0" applyNumberFormat="1" applyFont="1" applyFill="1" applyAlignment="1">
      <alignment horizontal="center" vertical="center"/>
    </xf>
    <xf numFmtId="2" fontId="32" fillId="0" borderId="0" xfId="0" applyNumberFormat="1" applyFont="1" applyFill="1" applyAlignment="1">
      <alignment horizontal="right" vertical="center"/>
    </xf>
    <xf numFmtId="0" fontId="37" fillId="0" borderId="0" xfId="0" applyFont="1"/>
    <xf numFmtId="0" fontId="38" fillId="0" borderId="0" xfId="0" applyFont="1"/>
    <xf numFmtId="0" fontId="37" fillId="0" borderId="0" xfId="0" applyFont="1" applyFill="1" applyAlignment="1">
      <alignment horizontal="left" wrapText="1"/>
    </xf>
    <xf numFmtId="0" fontId="37" fillId="0" borderId="0" xfId="0" applyFont="1" applyFill="1" applyAlignment="1">
      <alignment wrapText="1"/>
    </xf>
    <xf numFmtId="0" fontId="39" fillId="0" borderId="0" xfId="0" applyFont="1"/>
    <xf numFmtId="0" fontId="39" fillId="0" borderId="0" xfId="0" applyFont="1" applyAlignment="1">
      <alignment horizontal="center"/>
    </xf>
    <xf numFmtId="0" fontId="40" fillId="0" borderId="0" xfId="0" applyFont="1"/>
    <xf numFmtId="0" fontId="41" fillId="0" borderId="0" xfId="0" applyFont="1"/>
    <xf numFmtId="0" fontId="42" fillId="0" borderId="0" xfId="0" applyFont="1" applyAlignment="1">
      <alignment wrapText="1"/>
    </xf>
    <xf numFmtId="0" fontId="42" fillId="0" borderId="0" xfId="0" applyFont="1"/>
    <xf numFmtId="0" fontId="39" fillId="0" borderId="0" xfId="0" applyFont="1" applyFill="1"/>
    <xf numFmtId="0" fontId="41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right"/>
    </xf>
    <xf numFmtId="0" fontId="43" fillId="0" borderId="0" xfId="0" applyFont="1"/>
    <xf numFmtId="0" fontId="30" fillId="0" borderId="33" xfId="0" applyFont="1" applyBorder="1" applyAlignment="1">
      <alignment wrapText="1"/>
    </xf>
    <xf numFmtId="0" fontId="30" fillId="0" borderId="18" xfId="0" applyFont="1" applyBorder="1" applyAlignment="1">
      <alignment wrapText="1"/>
    </xf>
    <xf numFmtId="0" fontId="30" fillId="0" borderId="34" xfId="0" applyFont="1" applyBorder="1" applyAlignment="1">
      <alignment wrapText="1"/>
    </xf>
    <xf numFmtId="0" fontId="44" fillId="0" borderId="21" xfId="0" applyFont="1" applyBorder="1" applyAlignment="1">
      <alignment horizontal="center" vertical="center" wrapText="1"/>
    </xf>
    <xf numFmtId="0" fontId="44" fillId="0" borderId="30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21" xfId="0" applyFont="1" applyBorder="1" applyAlignment="1">
      <alignment horizontal="left" vertical="center"/>
    </xf>
    <xf numFmtId="0" fontId="45" fillId="0" borderId="21" xfId="0" quotePrefix="1" applyFont="1" applyBorder="1" applyAlignment="1">
      <alignment horizontal="center"/>
    </xf>
    <xf numFmtId="0" fontId="45" fillId="0" borderId="21" xfId="0" applyFont="1" applyBorder="1" applyAlignment="1">
      <alignment horizontal="center"/>
    </xf>
    <xf numFmtId="0" fontId="45" fillId="0" borderId="21" xfId="0" applyFont="1" applyBorder="1"/>
    <xf numFmtId="2" fontId="45" fillId="0" borderId="21" xfId="0" applyNumberFormat="1" applyFont="1" applyBorder="1" applyAlignment="1">
      <alignment horizontal="center"/>
    </xf>
    <xf numFmtId="0" fontId="45" fillId="0" borderId="21" xfId="0" applyFont="1" applyBorder="1" applyAlignment="1">
      <alignment horizontal="justify" vertical="top" wrapText="1"/>
    </xf>
    <xf numFmtId="0" fontId="37" fillId="0" borderId="21" xfId="0" applyFont="1" applyBorder="1"/>
    <xf numFmtId="0" fontId="39" fillId="0" borderId="21" xfId="0" applyFont="1" applyBorder="1" applyAlignment="1">
      <alignment horizontal="right" vertical="center" wrapText="1"/>
    </xf>
    <xf numFmtId="2" fontId="38" fillId="0" borderId="32" xfId="0" quotePrefix="1" applyNumberFormat="1" applyFont="1" applyBorder="1" applyAlignment="1">
      <alignment horizontal="center"/>
    </xf>
    <xf numFmtId="0" fontId="41" fillId="0" borderId="0" xfId="2" applyFont="1"/>
    <xf numFmtId="0" fontId="37" fillId="0" borderId="18" xfId="0" applyFont="1" applyBorder="1"/>
    <xf numFmtId="0" fontId="41" fillId="0" borderId="0" xfId="0" applyFont="1" applyFill="1"/>
    <xf numFmtId="0" fontId="37" fillId="0" borderId="0" xfId="2" applyFont="1" applyAlignment="1">
      <alignment vertical="top" wrapText="1"/>
    </xf>
    <xf numFmtId="0" fontId="37" fillId="0" borderId="0" xfId="0" applyFont="1" applyAlignment="1">
      <alignment horizontal="center" vertical="top"/>
    </xf>
    <xf numFmtId="0" fontId="37" fillId="0" borderId="0" xfId="2" applyFont="1" applyAlignment="1">
      <alignment vertical="top"/>
    </xf>
    <xf numFmtId="0" fontId="41" fillId="0" borderId="0" xfId="2" applyFont="1" applyAlignment="1">
      <alignment vertical="top"/>
    </xf>
    <xf numFmtId="0" fontId="41" fillId="0" borderId="0" xfId="0" applyFont="1" applyFill="1" applyAlignment="1">
      <alignment vertical="top"/>
    </xf>
    <xf numFmtId="0" fontId="37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37" fillId="0" borderId="0" xfId="0" applyFont="1" applyFill="1"/>
    <xf numFmtId="0" fontId="37" fillId="0" borderId="0" xfId="2" applyFont="1"/>
    <xf numFmtId="0" fontId="41" fillId="0" borderId="0" xfId="2" applyFont="1" applyAlignment="1">
      <alignment horizontal="center"/>
    </xf>
    <xf numFmtId="0" fontId="37" fillId="0" borderId="0" xfId="2" applyFont="1" applyAlignment="1">
      <alignment horizontal="center" vertical="top" wrapText="1"/>
    </xf>
    <xf numFmtId="0" fontId="37" fillId="0" borderId="0" xfId="2" applyFont="1" applyAlignment="1">
      <alignment horizontal="center" vertical="top"/>
    </xf>
    <xf numFmtId="0" fontId="41" fillId="0" borderId="0" xfId="0" applyFont="1" applyAlignment="1">
      <alignment vertical="top"/>
    </xf>
    <xf numFmtId="0" fontId="41" fillId="0" borderId="0" xfId="2" applyFont="1" applyAlignment="1">
      <alignment horizontal="center" vertical="top"/>
    </xf>
    <xf numFmtId="0" fontId="47" fillId="0" borderId="0" xfId="0" applyFont="1"/>
    <xf numFmtId="0" fontId="45" fillId="0" borderId="0" xfId="0" applyFont="1" applyProtection="1">
      <protection locked="0"/>
    </xf>
    <xf numFmtId="0" fontId="45" fillId="0" borderId="0" xfId="0" applyFont="1"/>
    <xf numFmtId="0" fontId="50" fillId="0" borderId="0" xfId="3" applyFont="1" applyProtection="1">
      <protection locked="0"/>
    </xf>
    <xf numFmtId="0" fontId="45" fillId="0" borderId="0" xfId="0" applyFont="1" applyAlignment="1" applyProtection="1">
      <alignment wrapText="1"/>
      <protection locked="0"/>
    </xf>
    <xf numFmtId="0" fontId="45" fillId="0" borderId="0" xfId="0" applyFont="1" applyAlignment="1">
      <alignment wrapText="1"/>
    </xf>
    <xf numFmtId="0" fontId="51" fillId="0" borderId="0" xfId="0" applyFont="1" applyProtection="1">
      <protection locked="0"/>
    </xf>
    <xf numFmtId="0" fontId="45" fillId="0" borderId="0" xfId="0" applyFont="1" applyAlignment="1" applyProtection="1">
      <alignment horizontal="center"/>
      <protection locked="0"/>
    </xf>
    <xf numFmtId="0" fontId="52" fillId="0" borderId="0" xfId="3" applyFont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center"/>
      <protection locked="0"/>
    </xf>
    <xf numFmtId="0" fontId="37" fillId="0" borderId="0" xfId="0" applyFont="1" applyProtection="1">
      <protection locked="0"/>
    </xf>
    <xf numFmtId="0" fontId="54" fillId="0" borderId="30" xfId="0" applyFont="1" applyBorder="1" applyProtection="1">
      <protection locked="0"/>
    </xf>
    <xf numFmtId="0" fontId="54" fillId="0" borderId="21" xfId="0" applyFont="1" applyBorder="1" applyProtection="1">
      <protection locked="0"/>
    </xf>
    <xf numFmtId="0" fontId="44" fillId="0" borderId="0" xfId="0" applyFont="1" applyProtection="1">
      <protection locked="0"/>
    </xf>
    <xf numFmtId="1" fontId="56" fillId="0" borderId="0" xfId="0" applyNumberFormat="1" applyFont="1" applyProtection="1">
      <protection locked="0"/>
    </xf>
    <xf numFmtId="0" fontId="51" fillId="0" borderId="21" xfId="6" applyFont="1" applyBorder="1" applyAlignment="1" applyProtection="1">
      <alignment horizontal="center" vertical="center" wrapText="1"/>
      <protection locked="0"/>
    </xf>
    <xf numFmtId="0" fontId="57" fillId="0" borderId="21" xfId="4" applyFont="1" applyBorder="1" applyAlignment="1" applyProtection="1">
      <alignment horizontal="center" vertical="top" wrapText="1"/>
      <protection locked="0"/>
    </xf>
    <xf numFmtId="0" fontId="57" fillId="0" borderId="30" xfId="6" applyFont="1" applyBorder="1" applyAlignment="1" applyProtection="1">
      <alignment horizontal="center" vertical="top" wrapText="1"/>
      <protection locked="0"/>
    </xf>
    <xf numFmtId="0" fontId="57" fillId="0" borderId="21" xfId="0" applyFont="1" applyBorder="1" applyAlignment="1" applyProtection="1">
      <alignment vertical="top"/>
      <protection locked="0"/>
    </xf>
    <xf numFmtId="0" fontId="44" fillId="0" borderId="35" xfId="0" applyFont="1" applyBorder="1" applyProtection="1">
      <protection locked="0"/>
    </xf>
    <xf numFmtId="164" fontId="55" fillId="0" borderId="0" xfId="5" applyNumberFormat="1" applyFont="1" applyAlignment="1" applyProtection="1">
      <alignment horizontal="center"/>
      <protection locked="0"/>
    </xf>
    <xf numFmtId="0" fontId="45" fillId="0" borderId="21" xfId="4" applyFont="1" applyBorder="1" applyAlignment="1" applyProtection="1">
      <alignment vertical="center" wrapText="1"/>
      <protection locked="0"/>
    </xf>
    <xf numFmtId="0" fontId="45" fillId="0" borderId="21" xfId="4" applyFont="1" applyBorder="1" applyProtection="1">
      <protection locked="0"/>
    </xf>
    <xf numFmtId="0" fontId="45" fillId="0" borderId="30" xfId="4" applyFont="1" applyBorder="1" applyAlignment="1" applyProtection="1">
      <alignment horizontal="center" vertical="center"/>
      <protection locked="0"/>
    </xf>
    <xf numFmtId="0" fontId="37" fillId="0" borderId="21" xfId="0" applyFont="1" applyBorder="1" applyAlignment="1" applyProtection="1">
      <alignment horizontal="center"/>
      <protection locked="0"/>
    </xf>
    <xf numFmtId="0" fontId="37" fillId="0" borderId="18" xfId="0" applyFont="1" applyBorder="1" applyAlignment="1" applyProtection="1">
      <alignment horizontal="left"/>
      <protection locked="0"/>
    </xf>
    <xf numFmtId="0" fontId="45" fillId="0" borderId="21" xfId="4" applyFont="1" applyBorder="1" applyAlignment="1" applyProtection="1">
      <alignment horizontal="right"/>
      <protection locked="0"/>
    </xf>
    <xf numFmtId="0" fontId="45" fillId="0" borderId="30" xfId="4" applyFont="1" applyBorder="1" applyAlignment="1" applyProtection="1">
      <alignment horizontal="right"/>
      <protection locked="0"/>
    </xf>
    <xf numFmtId="0" fontId="37" fillId="0" borderId="21" xfId="0" applyFont="1" applyBorder="1" applyAlignment="1" applyProtection="1">
      <alignment horizontal="right"/>
      <protection locked="0"/>
    </xf>
    <xf numFmtId="0" fontId="37" fillId="0" borderId="0" xfId="0" applyFont="1" applyAlignment="1" applyProtection="1">
      <alignment horizontal="right"/>
      <protection locked="0"/>
    </xf>
    <xf numFmtId="164" fontId="58" fillId="0" borderId="0" xfId="5" applyNumberFormat="1" applyFont="1" applyProtection="1">
      <protection locked="0"/>
    </xf>
    <xf numFmtId="164" fontId="58" fillId="0" borderId="0" xfId="5" applyNumberFormat="1" applyFont="1" applyAlignment="1" applyProtection="1">
      <alignment horizontal="left"/>
      <protection locked="0"/>
    </xf>
    <xf numFmtId="164" fontId="58" fillId="0" borderId="0" xfId="5" applyNumberFormat="1" applyFont="1" applyAlignment="1" applyProtection="1">
      <alignment horizontal="center"/>
      <protection locked="0"/>
    </xf>
    <xf numFmtId="0" fontId="37" fillId="0" borderId="21" xfId="0" applyFont="1" applyBorder="1" applyProtection="1">
      <protection locked="0"/>
    </xf>
    <xf numFmtId="1" fontId="56" fillId="0" borderId="21" xfId="0" applyNumberFormat="1" applyFont="1" applyBorder="1" applyProtection="1">
      <protection locked="0"/>
    </xf>
    <xf numFmtId="0" fontId="45" fillId="0" borderId="0" xfId="4" applyFont="1" applyAlignment="1" applyProtection="1">
      <alignment vertical="center" wrapText="1"/>
      <protection locked="0"/>
    </xf>
    <xf numFmtId="0" fontId="44" fillId="0" borderId="0" xfId="4" applyFont="1" applyAlignment="1" applyProtection="1">
      <alignment horizontal="center" vertical="center"/>
      <protection locked="0"/>
    </xf>
    <xf numFmtId="0" fontId="45" fillId="0" borderId="0" xfId="4" applyFont="1" applyProtection="1">
      <protection locked="0"/>
    </xf>
    <xf numFmtId="164" fontId="50" fillId="0" borderId="0" xfId="5" applyNumberFormat="1" applyFont="1" applyProtection="1">
      <protection locked="0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44" fillId="0" borderId="44" xfId="0" applyFont="1" applyBorder="1" applyAlignment="1" applyProtection="1">
      <alignment horizontal="center" vertical="center" wrapText="1"/>
      <protection locked="0"/>
    </xf>
    <xf numFmtId="0" fontId="44" fillId="0" borderId="21" xfId="0" applyFont="1" applyBorder="1" applyAlignment="1" applyProtection="1">
      <alignment horizontal="center" vertical="center" wrapText="1"/>
      <protection locked="0"/>
    </xf>
    <xf numFmtId="0" fontId="44" fillId="0" borderId="30" xfId="0" applyFont="1" applyBorder="1" applyAlignment="1" applyProtection="1">
      <alignment horizontal="center" vertical="center" wrapText="1"/>
      <protection locked="0"/>
    </xf>
    <xf numFmtId="0" fontId="44" fillId="0" borderId="45" xfId="0" applyFont="1" applyBorder="1" applyAlignment="1" applyProtection="1">
      <alignment horizontal="center" vertical="center" wrapText="1"/>
      <protection locked="0"/>
    </xf>
    <xf numFmtId="0" fontId="44" fillId="0" borderId="43" xfId="0" applyFont="1" applyBorder="1" applyAlignment="1">
      <alignment horizontal="center" wrapText="1"/>
    </xf>
    <xf numFmtId="0" fontId="44" fillId="0" borderId="44" xfId="0" applyFont="1" applyBorder="1" applyAlignment="1">
      <alignment horizontal="center" wrapText="1"/>
    </xf>
    <xf numFmtId="0" fontId="44" fillId="0" borderId="21" xfId="0" applyFont="1" applyBorder="1" applyAlignment="1">
      <alignment horizontal="center" wrapText="1"/>
    </xf>
    <xf numFmtId="0" fontId="44" fillId="0" borderId="30" xfId="0" applyFont="1" applyBorder="1" applyAlignment="1">
      <alignment horizontal="center" wrapText="1"/>
    </xf>
    <xf numFmtId="0" fontId="44" fillId="0" borderId="45" xfId="0" applyFont="1" applyBorder="1" applyAlignment="1">
      <alignment horizontal="center" wrapText="1"/>
    </xf>
    <xf numFmtId="0" fontId="44" fillId="0" borderId="49" xfId="0" applyFont="1" applyBorder="1" applyAlignment="1">
      <alignment horizontal="center" wrapText="1"/>
    </xf>
    <xf numFmtId="0" fontId="44" fillId="0" borderId="46" xfId="0" applyFont="1" applyBorder="1" applyAlignment="1">
      <alignment horizontal="center" wrapText="1"/>
    </xf>
    <xf numFmtId="0" fontId="44" fillId="0" borderId="43" xfId="0" applyFont="1" applyBorder="1" applyAlignment="1">
      <alignment wrapText="1"/>
    </xf>
    <xf numFmtId="0" fontId="46" fillId="0" borderId="49" xfId="0" applyFont="1" applyBorder="1" applyAlignment="1">
      <alignment horizontal="right" wrapText="1"/>
    </xf>
    <xf numFmtId="0" fontId="46" fillId="0" borderId="21" xfId="0" applyFont="1" applyBorder="1" applyAlignment="1">
      <alignment horizontal="right" wrapText="1"/>
    </xf>
    <xf numFmtId="0" fontId="46" fillId="0" borderId="30" xfId="0" applyFont="1" applyBorder="1" applyAlignment="1">
      <alignment horizontal="right" wrapText="1"/>
    </xf>
    <xf numFmtId="0" fontId="46" fillId="0" borderId="45" xfId="0" applyFont="1" applyBorder="1" applyAlignment="1">
      <alignment horizontal="right" wrapText="1"/>
    </xf>
    <xf numFmtId="0" fontId="46" fillId="0" borderId="44" xfId="0" applyFont="1" applyBorder="1" applyAlignment="1">
      <alignment horizontal="right" wrapText="1"/>
    </xf>
    <xf numFmtId="4" fontId="46" fillId="7" borderId="46" xfId="0" applyNumberFormat="1" applyFont="1" applyFill="1" applyBorder="1" applyAlignment="1">
      <alignment horizontal="right" wrapText="1"/>
    </xf>
    <xf numFmtId="0" fontId="60" fillId="0" borderId="43" xfId="0" applyFont="1" applyBorder="1" applyAlignment="1">
      <alignment horizontal="left" wrapText="1"/>
    </xf>
    <xf numFmtId="0" fontId="46" fillId="0" borderId="43" xfId="0" applyFont="1" applyBorder="1" applyAlignment="1">
      <alignment horizontal="left" wrapText="1"/>
    </xf>
    <xf numFmtId="0" fontId="46" fillId="0" borderId="43" xfId="0" applyFont="1" applyBorder="1" applyAlignment="1" applyProtection="1">
      <alignment horizontal="left" wrapText="1"/>
      <protection locked="0"/>
    </xf>
    <xf numFmtId="0" fontId="46" fillId="0" borderId="44" xfId="0" applyFont="1" applyBorder="1" applyAlignment="1" applyProtection="1">
      <alignment horizontal="right" wrapText="1"/>
      <protection locked="0"/>
    </xf>
    <xf numFmtId="0" fontId="46" fillId="0" borderId="21" xfId="0" applyFont="1" applyBorder="1" applyAlignment="1" applyProtection="1">
      <alignment horizontal="right" wrapText="1"/>
      <protection locked="0"/>
    </xf>
    <xf numFmtId="0" fontId="56" fillId="0" borderId="21" xfId="0" applyFont="1" applyBorder="1" applyAlignment="1" applyProtection="1">
      <alignment horizontal="right" wrapText="1"/>
      <protection locked="0"/>
    </xf>
    <xf numFmtId="0" fontId="46" fillId="0" borderId="30" xfId="0" applyFont="1" applyBorder="1" applyAlignment="1" applyProtection="1">
      <alignment horizontal="right" wrapText="1"/>
      <protection locked="0"/>
    </xf>
    <xf numFmtId="0" fontId="46" fillId="0" borderId="45" xfId="0" applyFont="1" applyBorder="1" applyAlignment="1" applyProtection="1">
      <alignment horizontal="right" wrapText="1"/>
      <protection locked="0"/>
    </xf>
    <xf numFmtId="0" fontId="61" fillId="0" borderId="43" xfId="0" applyFont="1" applyBorder="1" applyAlignment="1" applyProtection="1">
      <alignment horizontal="left" wrapText="1"/>
      <protection locked="0"/>
    </xf>
    <xf numFmtId="0" fontId="62" fillId="0" borderId="43" xfId="0" applyFont="1" applyBorder="1" applyAlignment="1" applyProtection="1">
      <alignment horizontal="left" wrapText="1"/>
      <protection locked="0"/>
    </xf>
    <xf numFmtId="0" fontId="56" fillId="0" borderId="43" xfId="0" applyFont="1" applyBorder="1" applyAlignment="1" applyProtection="1">
      <alignment horizontal="left" wrapText="1"/>
      <protection locked="0"/>
    </xf>
    <xf numFmtId="0" fontId="63" fillId="0" borderId="50" xfId="0" applyFont="1" applyBorder="1" applyAlignment="1">
      <alignment horizontal="left" wrapText="1"/>
    </xf>
    <xf numFmtId="0" fontId="46" fillId="0" borderId="51" xfId="0" applyFont="1" applyBorder="1" applyAlignment="1" applyProtection="1">
      <alignment horizontal="right" wrapText="1"/>
      <protection locked="0"/>
    </xf>
    <xf numFmtId="0" fontId="46" fillId="0" borderId="20" xfId="0" applyFont="1" applyBorder="1" applyAlignment="1" applyProtection="1">
      <alignment horizontal="right" wrapText="1"/>
      <protection locked="0"/>
    </xf>
    <xf numFmtId="0" fontId="56" fillId="0" borderId="20" xfId="0" applyFont="1" applyBorder="1" applyAlignment="1" applyProtection="1">
      <alignment horizontal="right" wrapText="1"/>
      <protection locked="0"/>
    </xf>
    <xf numFmtId="0" fontId="46" fillId="0" borderId="52" xfId="0" applyFont="1" applyBorder="1" applyAlignment="1" applyProtection="1">
      <alignment horizontal="right" wrapText="1"/>
      <protection locked="0"/>
    </xf>
    <xf numFmtId="0" fontId="46" fillId="0" borderId="53" xfId="0" applyFont="1" applyBorder="1" applyAlignment="1" applyProtection="1">
      <alignment horizontal="right" wrapText="1"/>
      <protection locked="0"/>
    </xf>
    <xf numFmtId="4" fontId="46" fillId="7" borderId="47" xfId="0" applyNumberFormat="1" applyFont="1" applyFill="1" applyBorder="1" applyAlignment="1">
      <alignment horizontal="right" wrapText="1"/>
    </xf>
    <xf numFmtId="0" fontId="46" fillId="0" borderId="51" xfId="0" applyFont="1" applyBorder="1" applyAlignment="1">
      <alignment horizontal="right" wrapText="1"/>
    </xf>
    <xf numFmtId="0" fontId="64" fillId="7" borderId="36" xfId="0" applyFont="1" applyFill="1" applyBorder="1" applyAlignment="1">
      <alignment horizontal="left" wrapText="1"/>
    </xf>
    <xf numFmtId="0" fontId="64" fillId="7" borderId="54" xfId="0" applyFont="1" applyFill="1" applyBorder="1" applyAlignment="1">
      <alignment horizontal="right" wrapText="1"/>
    </xf>
    <xf numFmtId="0" fontId="64" fillId="7" borderId="55" xfId="0" applyFont="1" applyFill="1" applyBorder="1" applyAlignment="1">
      <alignment horizontal="right" wrapText="1"/>
    </xf>
    <xf numFmtId="0" fontId="64" fillId="7" borderId="56" xfId="0" applyFont="1" applyFill="1" applyBorder="1" applyAlignment="1">
      <alignment horizontal="right" wrapText="1"/>
    </xf>
    <xf numFmtId="4" fontId="46" fillId="7" borderId="56" xfId="0" applyNumberFormat="1" applyFont="1" applyFill="1" applyBorder="1" applyAlignment="1">
      <alignment horizontal="right" wrapText="1"/>
    </xf>
    <xf numFmtId="0" fontId="65" fillId="7" borderId="57" xfId="0" applyFont="1" applyFill="1" applyBorder="1" applyAlignment="1">
      <alignment horizontal="left" wrapText="1"/>
    </xf>
    <xf numFmtId="0" fontId="64" fillId="7" borderId="58" xfId="0" applyFont="1" applyFill="1" applyBorder="1" applyAlignment="1">
      <alignment horizontal="right" wrapText="1"/>
    </xf>
    <xf numFmtId="0" fontId="64" fillId="7" borderId="59" xfId="0" applyFont="1" applyFill="1" applyBorder="1" applyAlignment="1">
      <alignment horizontal="right" wrapText="1"/>
    </xf>
    <xf numFmtId="0" fontId="64" fillId="7" borderId="60" xfId="0" applyFont="1" applyFill="1" applyBorder="1" applyAlignment="1">
      <alignment horizontal="right" wrapText="1"/>
    </xf>
    <xf numFmtId="4" fontId="46" fillId="7" borderId="60" xfId="0" applyNumberFormat="1" applyFont="1" applyFill="1" applyBorder="1" applyAlignment="1">
      <alignment horizontal="right" wrapText="1"/>
    </xf>
    <xf numFmtId="0" fontId="45" fillId="7" borderId="61" xfId="0" applyFont="1" applyFill="1" applyBorder="1"/>
    <xf numFmtId="0" fontId="45" fillId="7" borderId="62" xfId="0" applyFont="1" applyFill="1" applyBorder="1"/>
    <xf numFmtId="0" fontId="45" fillId="7" borderId="23" xfId="0" applyFont="1" applyFill="1" applyBorder="1"/>
    <xf numFmtId="0" fontId="45" fillId="7" borderId="48" xfId="0" applyFont="1" applyFill="1" applyBorder="1"/>
    <xf numFmtId="4" fontId="46" fillId="7" borderId="48" xfId="0" applyNumberFormat="1" applyFont="1" applyFill="1" applyBorder="1" applyAlignment="1">
      <alignment horizontal="right" wrapText="1"/>
    </xf>
    <xf numFmtId="0" fontId="61" fillId="7" borderId="43" xfId="0" applyFont="1" applyFill="1" applyBorder="1" applyAlignment="1" applyProtection="1">
      <alignment horizontal="left" wrapText="1"/>
      <protection locked="0"/>
    </xf>
    <xf numFmtId="0" fontId="45" fillId="7" borderId="44" xfId="0" applyFont="1" applyFill="1" applyBorder="1"/>
    <xf numFmtId="0" fontId="45" fillId="7" borderId="21" xfId="0" applyFont="1" applyFill="1" applyBorder="1"/>
    <xf numFmtId="0" fontId="45" fillId="7" borderId="46" xfId="0" applyFont="1" applyFill="1" applyBorder="1"/>
    <xf numFmtId="0" fontId="45" fillId="7" borderId="43" xfId="0" applyFont="1" applyFill="1" applyBorder="1"/>
    <xf numFmtId="0" fontId="61" fillId="7" borderId="57" xfId="0" applyFont="1" applyFill="1" applyBorder="1" applyAlignment="1" applyProtection="1">
      <alignment horizontal="left" wrapText="1"/>
      <protection locked="0"/>
    </xf>
    <xf numFmtId="0" fontId="45" fillId="7" borderId="58" xfId="0" applyFont="1" applyFill="1" applyBorder="1"/>
    <xf numFmtId="0" fontId="45" fillId="7" borderId="59" xfId="0" applyFont="1" applyFill="1" applyBorder="1"/>
    <xf numFmtId="0" fontId="45" fillId="7" borderId="60" xfId="0" applyFont="1" applyFill="1" applyBorder="1"/>
    <xf numFmtId="0" fontId="48" fillId="0" borderId="0" xfId="0" applyFont="1" applyProtection="1">
      <protection locked="0"/>
    </xf>
    <xf numFmtId="0" fontId="37" fillId="0" borderId="0" xfId="0" applyFont="1" applyAlignment="1" applyProtection="1">
      <alignment wrapText="1"/>
      <protection locked="0"/>
    </xf>
    <xf numFmtId="0" fontId="45" fillId="0" borderId="18" xfId="0" applyFont="1" applyBorder="1" applyProtection="1">
      <protection locked="0"/>
    </xf>
    <xf numFmtId="0" fontId="48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24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7" fillId="0" borderId="0" xfId="0" applyFont="1" applyAlignment="1">
      <alignment horizontal="right"/>
    </xf>
    <xf numFmtId="0" fontId="0" fillId="0" borderId="52" xfId="0" applyBorder="1"/>
    <xf numFmtId="0" fontId="0" fillId="0" borderId="19" xfId="0" applyBorder="1"/>
    <xf numFmtId="0" fontId="0" fillId="0" borderId="63" xfId="0" applyBorder="1"/>
    <xf numFmtId="0" fontId="24" fillId="0" borderId="52" xfId="0" applyFont="1" applyBorder="1"/>
    <xf numFmtId="0" fontId="24" fillId="0" borderId="20" xfId="0" applyFont="1" applyBorder="1" applyAlignment="1">
      <alignment horizontal="center"/>
    </xf>
    <xf numFmtId="0" fontId="0" fillId="0" borderId="35" xfId="0" applyBorder="1"/>
    <xf numFmtId="0" fontId="0" fillId="0" borderId="64" xfId="0" applyBorder="1"/>
    <xf numFmtId="0" fontId="24" fillId="0" borderId="22" xfId="0" applyFont="1" applyBorder="1" applyAlignment="1">
      <alignment horizontal="center"/>
    </xf>
    <xf numFmtId="0" fontId="24" fillId="0" borderId="35" xfId="0" applyFont="1" applyBorder="1"/>
    <xf numFmtId="0" fontId="0" fillId="0" borderId="33" xfId="0" applyBorder="1"/>
    <xf numFmtId="0" fontId="0" fillId="0" borderId="34" xfId="0" applyBorder="1"/>
    <xf numFmtId="0" fontId="0" fillId="0" borderId="20" xfId="0" applyBorder="1" applyAlignment="1">
      <alignment horizontal="center"/>
    </xf>
    <xf numFmtId="0" fontId="20" fillId="0" borderId="0" xfId="0" applyFont="1" applyFill="1" applyAlignment="1" applyProtection="1">
      <alignment horizontal="center" vertical="center" wrapText="1"/>
    </xf>
    <xf numFmtId="0" fontId="23" fillId="0" borderId="0" xfId="0" applyFont="1" applyFill="1" applyProtection="1"/>
    <xf numFmtId="0" fontId="17" fillId="0" borderId="0" xfId="0" applyFont="1" applyFill="1" applyAlignment="1" applyProtection="1">
      <alignment horizontal="left"/>
    </xf>
    <xf numFmtId="0" fontId="70" fillId="0" borderId="0" xfId="0" applyFont="1" applyFill="1" applyAlignment="1" applyProtection="1">
      <alignment horizontal="left"/>
    </xf>
    <xf numFmtId="0" fontId="70" fillId="0" borderId="0" xfId="0" applyFont="1" applyFill="1" applyProtection="1"/>
    <xf numFmtId="0" fontId="15" fillId="0" borderId="0" xfId="0" applyFont="1" applyFill="1" applyProtection="1"/>
    <xf numFmtId="0" fontId="17" fillId="0" borderId="0" xfId="0" applyFont="1" applyFill="1" applyAlignment="1" applyProtection="1">
      <alignment horizontal="center"/>
    </xf>
    <xf numFmtId="0" fontId="23" fillId="0" borderId="0" xfId="0" applyFont="1" applyFill="1" applyAlignment="1" applyProtection="1">
      <alignment horizontal="center" vertical="center"/>
    </xf>
    <xf numFmtId="0" fontId="23" fillId="0" borderId="0" xfId="0" applyFont="1" applyFill="1" applyAlignment="1" applyProtection="1">
      <alignment vertical="center"/>
    </xf>
    <xf numFmtId="0" fontId="23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 wrapText="1"/>
    </xf>
    <xf numFmtId="0" fontId="23" fillId="0" borderId="0" xfId="0" applyFont="1" applyFill="1" applyAlignment="1" applyProtection="1">
      <alignment horizontal="center" wrapText="1"/>
    </xf>
    <xf numFmtId="0" fontId="20" fillId="0" borderId="0" xfId="0" applyFont="1" applyFill="1" applyAlignment="1" applyProtection="1">
      <alignment horizontal="center"/>
    </xf>
    <xf numFmtId="0" fontId="23" fillId="0" borderId="0" xfId="0" applyFont="1" applyFill="1" applyAlignment="1" applyProtection="1">
      <alignment horizontal="left"/>
    </xf>
    <xf numFmtId="0" fontId="71" fillId="0" borderId="0" xfId="0" applyFont="1" applyFill="1" applyAlignment="1" applyProtection="1">
      <alignment horizontal="right" vertical="center"/>
    </xf>
    <xf numFmtId="164" fontId="71" fillId="0" borderId="0" xfId="0" applyNumberFormat="1" applyFont="1" applyFill="1" applyAlignment="1" applyProtection="1">
      <alignment vertical="center"/>
    </xf>
    <xf numFmtId="164" fontId="23" fillId="0" borderId="0" xfId="0" applyNumberFormat="1" applyFont="1" applyFill="1" applyAlignment="1" applyProtection="1">
      <alignment horizontal="center"/>
    </xf>
    <xf numFmtId="164" fontId="23" fillId="0" borderId="0" xfId="0" applyNumberFormat="1" applyFont="1" applyFill="1" applyAlignment="1" applyProtection="1">
      <alignment horizontal="right" vertical="center"/>
    </xf>
    <xf numFmtId="0" fontId="71" fillId="0" borderId="1" xfId="0" applyFont="1" applyFill="1" applyBorder="1" applyProtection="1"/>
    <xf numFmtId="0" fontId="23" fillId="0" borderId="0" xfId="0" applyFont="1" applyFill="1" applyAlignment="1" applyProtection="1">
      <alignment horizontal="right"/>
    </xf>
    <xf numFmtId="0" fontId="71" fillId="0" borderId="0" xfId="0" applyFont="1" applyFill="1" applyProtection="1"/>
    <xf numFmtId="0" fontId="71" fillId="0" borderId="0" xfId="0" applyFont="1" applyFill="1" applyAlignment="1" applyProtection="1">
      <alignment horizontal="right"/>
    </xf>
    <xf numFmtId="0" fontId="23" fillId="0" borderId="6" xfId="0" applyFont="1" applyFill="1" applyBorder="1" applyAlignment="1" applyProtection="1">
      <alignment horizontal="center"/>
    </xf>
    <xf numFmtId="0" fontId="20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top"/>
    </xf>
    <xf numFmtId="0" fontId="23" fillId="0" borderId="1" xfId="0" applyFont="1" applyFill="1" applyBorder="1" applyAlignment="1" applyProtection="1">
      <alignment horizontal="center" vertical="top"/>
    </xf>
    <xf numFmtId="0" fontId="20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center" vertical="center"/>
    </xf>
    <xf numFmtId="2" fontId="20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vertical="center" wrapText="1"/>
    </xf>
    <xf numFmtId="0" fontId="20" fillId="0" borderId="0" xfId="0" applyFont="1" applyFill="1" applyProtection="1"/>
    <xf numFmtId="0" fontId="23" fillId="0" borderId="1" xfId="0" applyFont="1" applyFill="1" applyBorder="1" applyAlignment="1" applyProtection="1">
      <alignment vertical="center" wrapText="1"/>
    </xf>
    <xf numFmtId="2" fontId="23" fillId="0" borderId="1" xfId="0" applyNumberFormat="1" applyFont="1" applyFill="1" applyBorder="1" applyAlignment="1" applyProtection="1">
      <alignment horizontal="right" vertical="center"/>
    </xf>
    <xf numFmtId="2" fontId="20" fillId="8" borderId="1" xfId="0" applyNumberFormat="1" applyFont="1" applyFill="1" applyBorder="1" applyAlignment="1" applyProtection="1">
      <alignment horizontal="right" vertical="center"/>
    </xf>
    <xf numFmtId="0" fontId="23" fillId="0" borderId="1" xfId="0" applyFont="1" applyFill="1" applyBorder="1" applyAlignment="1" applyProtection="1">
      <alignment vertical="top" wrapText="1"/>
    </xf>
    <xf numFmtId="0" fontId="23" fillId="8" borderId="1" xfId="0" applyFont="1" applyFill="1" applyBorder="1" applyAlignment="1" applyProtection="1">
      <alignment vertical="center" wrapText="1"/>
    </xf>
    <xf numFmtId="1" fontId="20" fillId="0" borderId="1" xfId="0" applyNumberFormat="1" applyFont="1" applyFill="1" applyBorder="1" applyAlignment="1" applyProtection="1">
      <alignment horizontal="center" vertical="top"/>
    </xf>
    <xf numFmtId="1" fontId="23" fillId="0" borderId="1" xfId="0" applyNumberFormat="1" applyFont="1" applyFill="1" applyBorder="1" applyAlignment="1" applyProtection="1">
      <alignment horizontal="center" vertical="top" wrapText="1"/>
    </xf>
    <xf numFmtId="1" fontId="20" fillId="0" borderId="1" xfId="0" applyNumberFormat="1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vertical="top" wrapText="1"/>
    </xf>
    <xf numFmtId="0" fontId="23" fillId="0" borderId="0" xfId="0" applyFont="1" applyFill="1" applyAlignment="1" applyProtection="1">
      <alignment horizontal="center" vertical="top"/>
    </xf>
    <xf numFmtId="0" fontId="20" fillId="0" borderId="0" xfId="0" applyFont="1" applyFill="1" applyAlignment="1" applyProtection="1">
      <alignment horizontal="center" vertical="top" wrapText="1"/>
    </xf>
    <xf numFmtId="164" fontId="23" fillId="0" borderId="5" xfId="0" applyNumberFormat="1" applyFont="1" applyFill="1" applyBorder="1" applyAlignment="1" applyProtection="1">
      <alignment horizontal="right" vertical="center"/>
    </xf>
    <xf numFmtId="0" fontId="23" fillId="0" borderId="0" xfId="0" applyFont="1" applyFill="1" applyAlignment="1" applyProtection="1">
      <alignment vertical="top"/>
    </xf>
    <xf numFmtId="0" fontId="23" fillId="0" borderId="0" xfId="0" applyFont="1" applyFill="1" applyAlignment="1" applyProtection="1">
      <alignment horizontal="center" vertical="center" wrapText="1"/>
    </xf>
    <xf numFmtId="0" fontId="23" fillId="0" borderId="17" xfId="0" applyFont="1" applyFill="1" applyBorder="1" applyAlignment="1" applyProtection="1">
      <alignment horizontal="left" vertical="center"/>
    </xf>
    <xf numFmtId="0" fontId="23" fillId="0" borderId="17" xfId="0" applyFont="1" applyFill="1" applyBorder="1" applyAlignment="1" applyProtection="1">
      <alignment horizontal="left"/>
    </xf>
    <xf numFmtId="0" fontId="71" fillId="0" borderId="0" xfId="0" applyFont="1" applyFill="1" applyAlignment="1" applyProtection="1">
      <alignment horizontal="center" vertical="center" wrapText="1"/>
    </xf>
    <xf numFmtId="0" fontId="70" fillId="0" borderId="0" xfId="0" applyFont="1" applyFill="1" applyAlignment="1" applyProtection="1">
      <alignment horizontal="left" vertical="center"/>
    </xf>
    <xf numFmtId="0" fontId="70" fillId="0" borderId="0" xfId="0" applyFont="1" applyFill="1" applyAlignment="1" applyProtection="1">
      <alignment horizontal="right" vertical="center"/>
    </xf>
    <xf numFmtId="0" fontId="2" fillId="0" borderId="16" xfId="0" applyFont="1" applyFill="1" applyBorder="1" applyAlignment="1" applyProtection="1">
      <alignment horizontal="center" vertical="top"/>
    </xf>
    <xf numFmtId="0" fontId="2" fillId="0" borderId="16" xfId="0" applyFont="1" applyFill="1" applyBorder="1" applyAlignment="1" applyProtection="1">
      <alignment horizontal="right" vertical="center"/>
    </xf>
    <xf numFmtId="0" fontId="72" fillId="0" borderId="0" xfId="0" applyFont="1" applyFill="1" applyAlignment="1" applyProtection="1">
      <alignment vertical="center"/>
    </xf>
    <xf numFmtId="0" fontId="72" fillId="0" borderId="0" xfId="0" applyFont="1" applyFill="1" applyAlignment="1" applyProtection="1">
      <alignment vertical="top"/>
    </xf>
    <xf numFmtId="0" fontId="72" fillId="0" borderId="0" xfId="0" applyFont="1" applyFill="1" applyProtection="1"/>
    <xf numFmtId="0" fontId="2" fillId="0" borderId="16" xfId="0" applyFont="1" applyFill="1" applyBorder="1" applyAlignment="1" applyProtection="1">
      <alignment horizontal="right" vertical="top"/>
    </xf>
    <xf numFmtId="0" fontId="17" fillId="0" borderId="0" xfId="0" applyFont="1" applyFill="1" applyProtection="1"/>
    <xf numFmtId="0" fontId="22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0" fillId="0" borderId="6" xfId="0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0" fontId="2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top" wrapText="1"/>
    </xf>
    <xf numFmtId="0" fontId="1" fillId="0" borderId="6" xfId="0" applyFont="1" applyFill="1" applyBorder="1" applyAlignment="1" applyProtection="1">
      <alignment horizontal="left" vertical="top" wrapText="1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/>
    </xf>
    <xf numFmtId="0" fontId="3" fillId="0" borderId="5" xfId="0" applyFont="1" applyFill="1" applyBorder="1" applyAlignment="1" applyProtection="1">
      <alignment horizontal="center" vertical="top" wrapText="1"/>
    </xf>
    <xf numFmtId="0" fontId="0" fillId="0" borderId="5" xfId="0" applyFill="1" applyBorder="1" applyAlignment="1" applyProtection="1">
      <alignment horizontal="center" wrapText="1"/>
    </xf>
    <xf numFmtId="0" fontId="12" fillId="0" borderId="0" xfId="0" applyFont="1" applyFill="1" applyAlignment="1" applyProtection="1">
      <alignment horizontal="center" vertical="top"/>
    </xf>
    <xf numFmtId="49" fontId="7" fillId="0" borderId="15" xfId="0" applyNumberFormat="1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18" fillId="0" borderId="12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/>
    </xf>
    <xf numFmtId="0" fontId="7" fillId="0" borderId="14" xfId="0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horizontal="center" vertical="center" wrapText="1"/>
    </xf>
    <xf numFmtId="0" fontId="20" fillId="0" borderId="4" xfId="0" applyFont="1" applyFill="1" applyBorder="1" applyAlignment="1" applyProtection="1">
      <alignment horizontal="center" wrapText="1"/>
    </xf>
    <xf numFmtId="0" fontId="20" fillId="0" borderId="8" xfId="0" applyFont="1" applyFill="1" applyBorder="1" applyAlignment="1" applyProtection="1">
      <alignment horizont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wrapText="1"/>
    </xf>
    <xf numFmtId="164" fontId="7" fillId="0" borderId="14" xfId="0" applyNumberFormat="1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wrapText="1"/>
    </xf>
    <xf numFmtId="0" fontId="20" fillId="0" borderId="0" xfId="0" applyFont="1" applyFill="1" applyAlignment="1" applyProtection="1">
      <alignment horizontal="center"/>
    </xf>
    <xf numFmtId="0" fontId="23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 applyProtection="1">
      <alignment horizontal="center"/>
    </xf>
    <xf numFmtId="0" fontId="23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wrapText="1"/>
    </xf>
    <xf numFmtId="0" fontId="23" fillId="0" borderId="0" xfId="0" applyFont="1" applyFill="1" applyAlignment="1" applyProtection="1">
      <alignment horizontal="center" wrapText="1"/>
    </xf>
    <xf numFmtId="0" fontId="23" fillId="0" borderId="0" xfId="0" applyFont="1" applyFill="1" applyAlignment="1" applyProtection="1">
      <alignment horizontal="center" vertical="center" wrapText="1"/>
    </xf>
    <xf numFmtId="0" fontId="23" fillId="0" borderId="0" xfId="0" applyFont="1" applyFill="1" applyAlignment="1" applyProtection="1">
      <alignment wrapText="1"/>
    </xf>
    <xf numFmtId="0" fontId="23" fillId="0" borderId="0" xfId="0" applyFont="1" applyFill="1" applyAlignment="1" applyProtection="1">
      <alignment horizontal="left"/>
    </xf>
    <xf numFmtId="0" fontId="20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2" fontId="20" fillId="0" borderId="1" xfId="0" applyNumberFormat="1" applyFont="1" applyFill="1" applyBorder="1" applyAlignment="1" applyProtection="1">
      <alignment horizontal="center"/>
    </xf>
    <xf numFmtId="0" fontId="23" fillId="0" borderId="1" xfId="0" applyFont="1" applyFill="1" applyBorder="1" applyProtection="1"/>
    <xf numFmtId="0" fontId="20" fillId="0" borderId="1" xfId="0" applyFont="1" applyFill="1" applyBorder="1" applyAlignment="1" applyProtection="1">
      <alignment horizontal="center"/>
    </xf>
    <xf numFmtId="0" fontId="23" fillId="0" borderId="1" xfId="0" applyFont="1" applyFill="1" applyBorder="1" applyAlignment="1" applyProtection="1">
      <alignment horizontal="center"/>
    </xf>
    <xf numFmtId="0" fontId="23" fillId="0" borderId="1" xfId="0" applyFont="1" applyFill="1" applyBorder="1" applyAlignment="1" applyProtection="1">
      <alignment horizontal="center" wrapText="1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0" xfId="0" applyFont="1" applyFill="1" applyProtection="1"/>
    <xf numFmtId="0" fontId="23" fillId="0" borderId="0" xfId="0" applyFont="1" applyFill="1" applyAlignment="1" applyProtection="1">
      <alignment vertical="center"/>
    </xf>
    <xf numFmtId="0" fontId="25" fillId="0" borderId="0" xfId="0" applyFont="1" applyAlignment="1">
      <alignment horizontal="center"/>
    </xf>
    <xf numFmtId="0" fontId="25" fillId="0" borderId="19" xfId="0" applyFont="1" applyBorder="1" applyAlignment="1">
      <alignment horizontal="center"/>
    </xf>
    <xf numFmtId="0" fontId="0" fillId="0" borderId="0" xfId="0" applyAlignment="1">
      <alignment horizontal="left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25" fillId="0" borderId="18" xfId="0" applyFont="1" applyBorder="1" applyAlignment="1">
      <alignment horizontal="right"/>
    </xf>
    <xf numFmtId="0" fontId="25" fillId="0" borderId="2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/>
    </xf>
    <xf numFmtId="0" fontId="25" fillId="0" borderId="21" xfId="0" applyFont="1" applyBorder="1" applyAlignment="1">
      <alignment horizontal="center" wrapText="1"/>
    </xf>
    <xf numFmtId="0" fontId="25" fillId="0" borderId="21" xfId="0" applyFont="1" applyBorder="1"/>
    <xf numFmtId="0" fontId="0" fillId="0" borderId="18" xfId="0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5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wrapText="1"/>
    </xf>
    <xf numFmtId="0" fontId="33" fillId="0" borderId="24" xfId="0" applyFont="1" applyFill="1" applyBorder="1" applyAlignment="1">
      <alignment horizontal="center"/>
    </xf>
    <xf numFmtId="0" fontId="32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vertical="center" wrapText="1"/>
    </xf>
    <xf numFmtId="0" fontId="31" fillId="0" borderId="25" xfId="0" applyFont="1" applyFill="1" applyBorder="1" applyAlignment="1">
      <alignment horizontal="left" vertical="center" wrapText="1"/>
    </xf>
    <xf numFmtId="0" fontId="32" fillId="0" borderId="0" xfId="0" applyFont="1" applyFill="1" applyAlignment="1">
      <alignment horizontal="left" vertical="center" wrapText="1"/>
    </xf>
    <xf numFmtId="0" fontId="32" fillId="0" borderId="0" xfId="0" applyFont="1" applyFill="1" applyAlignment="1">
      <alignment horizontal="left"/>
    </xf>
    <xf numFmtId="0" fontId="31" fillId="6" borderId="26" xfId="0" applyFont="1" applyFill="1" applyBorder="1" applyAlignment="1">
      <alignment horizontal="center" vertical="center"/>
    </xf>
    <xf numFmtId="0" fontId="31" fillId="6" borderId="27" xfId="0" applyFont="1" applyFill="1" applyBorder="1" applyAlignment="1">
      <alignment horizontal="center" vertical="center"/>
    </xf>
    <xf numFmtId="0" fontId="31" fillId="6" borderId="28" xfId="0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left" vertical="center" wrapText="1"/>
    </xf>
    <xf numFmtId="0" fontId="33" fillId="0" borderId="0" xfId="0" applyFont="1" applyFill="1" applyAlignment="1">
      <alignment horizontal="center"/>
    </xf>
    <xf numFmtId="0" fontId="32" fillId="0" borderId="29" xfId="0" applyFont="1" applyFill="1" applyBorder="1" applyAlignment="1">
      <alignment horizontal="center" vertical="center"/>
    </xf>
    <xf numFmtId="0" fontId="37" fillId="0" borderId="18" xfId="0" applyFont="1" applyBorder="1" applyAlignment="1">
      <alignment horizontal="center"/>
    </xf>
    <xf numFmtId="0" fontId="39" fillId="0" borderId="0" xfId="0" applyFont="1" applyAlignment="1">
      <alignment horizontal="left"/>
    </xf>
    <xf numFmtId="0" fontId="37" fillId="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39" fillId="0" borderId="0" xfId="0" applyFont="1" applyAlignment="1">
      <alignment horizontal="center"/>
    </xf>
    <xf numFmtId="0" fontId="37" fillId="0" borderId="19" xfId="0" applyFont="1" applyBorder="1" applyAlignment="1">
      <alignment horizontal="center"/>
    </xf>
    <xf numFmtId="0" fontId="42" fillId="0" borderId="0" xfId="0" applyFont="1" applyAlignment="1">
      <alignment horizontal="center" wrapText="1"/>
    </xf>
    <xf numFmtId="0" fontId="37" fillId="0" borderId="0" xfId="0" applyFont="1" applyAlignment="1">
      <alignment horizontal="center"/>
    </xf>
    <xf numFmtId="0" fontId="44" fillId="0" borderId="21" xfId="0" applyFont="1" applyBorder="1" applyAlignment="1">
      <alignment horizontal="center" vertical="center" wrapText="1"/>
    </xf>
    <xf numFmtId="0" fontId="30" fillId="0" borderId="21" xfId="0" applyFont="1" applyBorder="1" applyAlignment="1">
      <alignment vertical="center" wrapText="1"/>
    </xf>
    <xf numFmtId="0" fontId="39" fillId="0" borderId="30" xfId="0" applyFont="1" applyFill="1" applyBorder="1" applyAlignment="1">
      <alignment horizontal="center" vertical="center" wrapText="1"/>
    </xf>
    <xf numFmtId="0" fontId="39" fillId="0" borderId="31" xfId="0" applyFont="1" applyFill="1" applyBorder="1" applyAlignment="1">
      <alignment horizontal="center" vertical="center" wrapText="1"/>
    </xf>
    <xf numFmtId="0" fontId="39" fillId="0" borderId="32" xfId="0" applyFont="1" applyFill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 wrapText="1"/>
    </xf>
    <xf numFmtId="0" fontId="44" fillId="0" borderId="23" xfId="0" applyFont="1" applyBorder="1" applyAlignment="1">
      <alignment wrapText="1"/>
    </xf>
    <xf numFmtId="0" fontId="37" fillId="0" borderId="0" xfId="2" applyFont="1" applyAlignment="1">
      <alignment horizontal="center" vertical="top" wrapText="1"/>
    </xf>
    <xf numFmtId="0" fontId="37" fillId="0" borderId="0" xfId="2" applyFont="1" applyAlignment="1">
      <alignment horizontal="center" vertical="top"/>
    </xf>
    <xf numFmtId="0" fontId="41" fillId="0" borderId="18" xfId="2" applyFont="1" applyBorder="1" applyAlignment="1">
      <alignment horizontal="center"/>
    </xf>
    <xf numFmtId="0" fontId="41" fillId="0" borderId="18" xfId="2" applyFont="1" applyBorder="1"/>
    <xf numFmtId="0" fontId="37" fillId="0" borderId="18" xfId="2" applyFont="1" applyBorder="1" applyAlignment="1">
      <alignment horizontal="center"/>
    </xf>
    <xf numFmtId="0" fontId="37" fillId="0" borderId="18" xfId="2" applyFont="1" applyBorder="1" applyAlignment="1">
      <alignment horizontal="left"/>
    </xf>
    <xf numFmtId="1" fontId="56" fillId="0" borderId="30" xfId="0" applyNumberFormat="1" applyFont="1" applyBorder="1" applyAlignment="1" applyProtection="1">
      <alignment horizontal="center"/>
      <protection locked="0"/>
    </xf>
    <xf numFmtId="1" fontId="56" fillId="0" borderId="32" xfId="0" applyNumberFormat="1" applyFont="1" applyBorder="1" applyAlignment="1" applyProtection="1">
      <alignment horizontal="center"/>
      <protection locked="0"/>
    </xf>
    <xf numFmtId="0" fontId="48" fillId="0" borderId="0" xfId="0" applyFont="1" applyAlignment="1" applyProtection="1">
      <alignment horizontal="left" vertical="top" wrapText="1"/>
      <protection locked="0"/>
    </xf>
    <xf numFmtId="0" fontId="42" fillId="0" borderId="18" xfId="0" applyFont="1" applyBorder="1" applyAlignment="1" applyProtection="1">
      <alignment horizontal="center" wrapText="1"/>
      <protection locked="0"/>
    </xf>
    <xf numFmtId="0" fontId="39" fillId="0" borderId="0" xfId="4" applyFont="1" applyAlignment="1" applyProtection="1">
      <alignment horizontal="center" vertical="center" wrapText="1"/>
      <protection locked="0"/>
    </xf>
    <xf numFmtId="0" fontId="45" fillId="0" borderId="0" xfId="0" applyFont="1" applyAlignment="1" applyProtection="1">
      <alignment horizontal="center"/>
      <protection locked="0"/>
    </xf>
    <xf numFmtId="14" fontId="45" fillId="0" borderId="0" xfId="0" applyNumberFormat="1" applyFont="1" applyAlignment="1" applyProtection="1">
      <alignment horizontal="center"/>
      <protection locked="0"/>
    </xf>
    <xf numFmtId="0" fontId="53" fillId="0" borderId="0" xfId="3" applyFont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horizontal="center"/>
      <protection locked="0"/>
    </xf>
    <xf numFmtId="0" fontId="45" fillId="0" borderId="30" xfId="0" applyFont="1" applyBorder="1" applyAlignment="1" applyProtection="1">
      <alignment horizontal="center"/>
      <protection locked="0"/>
    </xf>
    <xf numFmtId="0" fontId="45" fillId="0" borderId="32" xfId="0" applyFont="1" applyBorder="1" applyAlignment="1" applyProtection="1">
      <alignment horizontal="center"/>
      <protection locked="0"/>
    </xf>
    <xf numFmtId="164" fontId="55" fillId="0" borderId="0" xfId="5" applyNumberFormat="1" applyFont="1" applyAlignment="1" applyProtection="1">
      <alignment horizontal="center"/>
      <protection locked="0"/>
    </xf>
    <xf numFmtId="0" fontId="37" fillId="0" borderId="18" xfId="0" applyFont="1" applyBorder="1" applyAlignment="1" applyProtection="1">
      <alignment horizontal="center"/>
      <protection locked="0"/>
    </xf>
    <xf numFmtId="0" fontId="37" fillId="0" borderId="31" xfId="0" applyFont="1" applyBorder="1" applyAlignment="1" applyProtection="1">
      <alignment horizontal="center"/>
      <protection locked="0"/>
    </xf>
    <xf numFmtId="0" fontId="44" fillId="0" borderId="36" xfId="0" applyFont="1" applyBorder="1" applyAlignment="1" applyProtection="1">
      <alignment horizontal="center" vertical="center" wrapText="1"/>
      <protection locked="0"/>
    </xf>
    <xf numFmtId="0" fontId="44" fillId="0" borderId="43" xfId="0" applyFont="1" applyBorder="1" applyAlignment="1" applyProtection="1">
      <alignment horizontal="center" vertical="center" wrapText="1"/>
      <protection locked="0"/>
    </xf>
    <xf numFmtId="0" fontId="37" fillId="0" borderId="37" xfId="0" applyFont="1" applyBorder="1" applyAlignment="1" applyProtection="1">
      <alignment horizontal="center" vertical="center" wrapText="1"/>
      <protection locked="0"/>
    </xf>
    <xf numFmtId="0" fontId="37" fillId="0" borderId="38" xfId="0" applyFont="1" applyBorder="1" applyAlignment="1" applyProtection="1">
      <alignment horizontal="center" vertical="center" wrapText="1"/>
      <protection locked="0"/>
    </xf>
    <xf numFmtId="0" fontId="37" fillId="0" borderId="39" xfId="0" applyFont="1" applyBorder="1" applyAlignment="1" applyProtection="1">
      <alignment horizontal="center" vertical="center" wrapText="1"/>
      <protection locked="0"/>
    </xf>
    <xf numFmtId="0" fontId="37" fillId="0" borderId="40" xfId="0" applyFont="1" applyBorder="1" applyAlignment="1" applyProtection="1">
      <alignment horizontal="center" vertical="center" wrapText="1"/>
      <protection locked="0"/>
    </xf>
    <xf numFmtId="0" fontId="37" fillId="0" borderId="41" xfId="0" applyFont="1" applyBorder="1" applyAlignment="1" applyProtection="1">
      <alignment horizontal="center" vertical="center" wrapText="1"/>
      <protection locked="0"/>
    </xf>
    <xf numFmtId="0" fontId="37" fillId="0" borderId="42" xfId="0" applyFont="1" applyBorder="1" applyAlignment="1" applyProtection="1">
      <alignment horizontal="center" vertical="center" wrapText="1"/>
      <protection locked="0"/>
    </xf>
    <xf numFmtId="0" fontId="37" fillId="0" borderId="44" xfId="0" applyFont="1" applyBorder="1" applyAlignment="1" applyProtection="1">
      <alignment horizontal="center" vertical="center" wrapText="1"/>
      <protection locked="0"/>
    </xf>
    <xf numFmtId="0" fontId="37" fillId="0" borderId="21" xfId="0" applyFont="1" applyBorder="1" applyAlignment="1" applyProtection="1">
      <alignment horizontal="center" vertical="center" wrapText="1"/>
      <protection locked="0"/>
    </xf>
    <xf numFmtId="0" fontId="37" fillId="0" borderId="30" xfId="0" applyFont="1" applyBorder="1" applyAlignment="1" applyProtection="1">
      <alignment horizontal="center" vertical="center" wrapText="1"/>
      <protection locked="0"/>
    </xf>
    <xf numFmtId="0" fontId="37" fillId="0" borderId="31" xfId="0" applyFont="1" applyBorder="1" applyAlignment="1" applyProtection="1">
      <alignment horizontal="center" vertical="center" wrapText="1"/>
      <protection locked="0"/>
    </xf>
    <xf numFmtId="0" fontId="37" fillId="0" borderId="45" xfId="0" applyFont="1" applyBorder="1" applyAlignment="1" applyProtection="1">
      <alignment horizontal="center" vertical="center" wrapText="1"/>
      <protection locked="0"/>
    </xf>
    <xf numFmtId="0" fontId="44" fillId="0" borderId="44" xfId="0" applyFont="1" applyBorder="1" applyAlignment="1" applyProtection="1">
      <alignment horizontal="center" vertical="center" wrapText="1"/>
      <protection locked="0"/>
    </xf>
    <xf numFmtId="0" fontId="44" fillId="0" borderId="21" xfId="0" applyFont="1" applyBorder="1" applyAlignment="1" applyProtection="1">
      <alignment horizontal="center" vertical="center" wrapText="1"/>
      <protection locked="0"/>
    </xf>
    <xf numFmtId="0" fontId="44" fillId="0" borderId="47" xfId="0" applyFont="1" applyBorder="1" applyAlignment="1" applyProtection="1">
      <alignment horizontal="center" vertical="center" wrapText="1"/>
      <protection locked="0"/>
    </xf>
    <xf numFmtId="0" fontId="44" fillId="0" borderId="48" xfId="0" applyFont="1" applyBorder="1" applyAlignment="1" applyProtection="1">
      <alignment horizontal="center" vertical="center" wrapText="1"/>
      <protection locked="0"/>
    </xf>
    <xf numFmtId="0" fontId="37" fillId="0" borderId="18" xfId="0" applyFont="1" applyBorder="1" applyAlignment="1" applyProtection="1">
      <alignment horizontal="center" wrapText="1"/>
      <protection locked="0"/>
    </xf>
    <xf numFmtId="0" fontId="48" fillId="0" borderId="19" xfId="0" applyFont="1" applyBorder="1" applyAlignment="1" applyProtection="1">
      <alignment horizontal="center"/>
      <protection locked="0"/>
    </xf>
    <xf numFmtId="0" fontId="57" fillId="0" borderId="21" xfId="0" applyFont="1" applyBorder="1" applyAlignment="1" applyProtection="1">
      <alignment horizontal="left" vertical="center" wrapText="1"/>
      <protection locked="0"/>
    </xf>
    <xf numFmtId="0" fontId="44" fillId="0" borderId="46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center"/>
    </xf>
    <xf numFmtId="0" fontId="30" fillId="0" borderId="18" xfId="0" applyFont="1" applyBorder="1"/>
    <xf numFmtId="0" fontId="67" fillId="0" borderId="19" xfId="0" applyFont="1" applyBorder="1" applyAlignment="1">
      <alignment horizontal="center"/>
    </xf>
    <xf numFmtId="0" fontId="0" fillId="0" borderId="0" xfId="0" applyAlignment="1">
      <alignment horizontal="center"/>
    </xf>
    <xf numFmtId="14" fontId="30" fillId="0" borderId="18" xfId="0" applyNumberFormat="1" applyFont="1" applyBorder="1" applyAlignment="1">
      <alignment horizontal="center"/>
    </xf>
    <xf numFmtId="0" fontId="24" fillId="0" borderId="52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63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63" xfId="0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24" fillId="0" borderId="64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0" fillId="0" borderId="30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0" xfId="0" applyFill="1" applyBorder="1" applyAlignment="1">
      <alignment horizontal="left" wrapText="1"/>
    </xf>
    <xf numFmtId="0" fontId="0" fillId="0" borderId="31" xfId="0" applyFill="1" applyBorder="1" applyAlignment="1">
      <alignment horizontal="left" wrapText="1"/>
    </xf>
    <xf numFmtId="0" fontId="0" fillId="0" borderId="32" xfId="0" applyFill="1" applyBorder="1" applyAlignment="1">
      <alignment horizontal="left" wrapText="1"/>
    </xf>
    <xf numFmtId="0" fontId="0" fillId="0" borderId="52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63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30" fillId="0" borderId="0" xfId="0" applyFont="1" applyAlignment="1">
      <alignment horizontal="left"/>
    </xf>
  </cellXfs>
  <cellStyles count="7">
    <cellStyle name="Įprastas" xfId="0" builtinId="0"/>
    <cellStyle name="Įprastas 4" xfId="1" xr:uid="{43B7E716-0E53-42EC-971C-AEBF9F8E1B93}"/>
    <cellStyle name="Normal_CF_ataskaitos_prie_mokejimo_tvarkos_040115" xfId="2" xr:uid="{92F81731-E04C-4EF3-8587-FFCE20BE631C}"/>
    <cellStyle name="Normal_kontingento formos sav" xfId="4" xr:uid="{33EBD590-955C-4AC5-9B47-E364FF64F7B8}"/>
    <cellStyle name="Normal_Sheet1" xfId="5" xr:uid="{382672D2-2D3A-4961-B4BE-FEFD751CD9EB}"/>
    <cellStyle name="Normal_TRECFORMantras2001333" xfId="3" xr:uid="{8F62652E-2FBB-42DF-9D7F-72EDAA23BFD9}"/>
    <cellStyle name="Paprastas 2" xfId="6" xr:uid="{C33C4E19-D79D-410D-83F8-88270186DD9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FFFF"/>
      <rgbColor rgb="00FFFFFF"/>
      <rgbColor rgb="00FF0000"/>
      <rgbColor rgb="00C0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6"/>
  <sheetViews>
    <sheetView showRuler="0" topLeftCell="A10" zoomScaleNormal="100" workbookViewId="0">
      <selection activeCell="G27" sqref="G27:G28"/>
    </sheetView>
  </sheetViews>
  <sheetFormatPr defaultRowHeight="1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6" t="s">
        <v>0</v>
      </c>
      <c r="K1" s="6"/>
      <c r="L1" s="6"/>
      <c r="M1" s="132"/>
      <c r="N1" s="6"/>
      <c r="O1" s="6"/>
      <c r="P1" s="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6" t="s">
        <v>1</v>
      </c>
      <c r="K2" s="6"/>
      <c r="L2" s="6"/>
      <c r="M2" s="132"/>
      <c r="N2" s="6"/>
      <c r="O2" s="6"/>
      <c r="P2" s="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6" t="s">
        <v>2</v>
      </c>
      <c r="K3" s="6"/>
      <c r="L3" s="6"/>
      <c r="M3" s="132"/>
      <c r="N3" s="6"/>
      <c r="O3" s="6"/>
      <c r="P3" s="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6" t="s">
        <v>4</v>
      </c>
      <c r="K4" s="6"/>
      <c r="L4" s="6"/>
      <c r="M4" s="132"/>
      <c r="N4" s="133"/>
      <c r="O4" s="133"/>
      <c r="P4" s="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6" t="s">
        <v>5</v>
      </c>
      <c r="K5" s="6"/>
      <c r="L5" s="6"/>
      <c r="M5" s="132"/>
      <c r="N5" s="6"/>
      <c r="O5" s="6"/>
      <c r="P5" s="6"/>
      <c r="Q5" s="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6"/>
      <c r="I6" s="6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24" t="s">
        <v>7</v>
      </c>
      <c r="B7" s="425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30"/>
      <c r="B8" s="131"/>
      <c r="C8" s="131"/>
      <c r="D8" s="131"/>
      <c r="E8" s="131"/>
      <c r="F8" s="131"/>
      <c r="G8" s="426" t="s">
        <v>8</v>
      </c>
      <c r="H8" s="426"/>
      <c r="I8" s="426"/>
      <c r="J8" s="426"/>
      <c r="K8" s="426"/>
      <c r="L8" s="131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20" t="s">
        <v>9</v>
      </c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21" t="s">
        <v>10</v>
      </c>
      <c r="H10" s="421"/>
      <c r="I10" s="421"/>
      <c r="J10" s="421"/>
      <c r="K10" s="421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27" t="s">
        <v>11</v>
      </c>
      <c r="H11" s="427"/>
      <c r="I11" s="427"/>
      <c r="J11" s="427"/>
      <c r="K11" s="42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20" t="s">
        <v>12</v>
      </c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21" t="s">
        <v>237</v>
      </c>
      <c r="H15" s="421"/>
      <c r="I15" s="421"/>
      <c r="J15" s="421"/>
      <c r="K15" s="421"/>
    </row>
    <row r="16" spans="1:36" ht="11.25" customHeight="1">
      <c r="G16" s="422" t="s">
        <v>13</v>
      </c>
      <c r="H16" s="422"/>
      <c r="I16" s="422"/>
      <c r="J16" s="422"/>
      <c r="K16" s="422"/>
    </row>
    <row r="17" spans="1:17" ht="15" customHeight="1">
      <c r="B17"/>
      <c r="C17"/>
      <c r="D17"/>
      <c r="E17" s="423" t="s">
        <v>14</v>
      </c>
      <c r="F17" s="423"/>
      <c r="G17" s="423"/>
      <c r="H17" s="423"/>
      <c r="I17" s="423"/>
      <c r="J17" s="423"/>
      <c r="K17" s="423"/>
      <c r="L17"/>
    </row>
    <row r="18" spans="1:17" ht="12" customHeight="1">
      <c r="A18" s="428" t="s">
        <v>15</v>
      </c>
      <c r="B18" s="428"/>
      <c r="C18" s="428"/>
      <c r="D18" s="428"/>
      <c r="E18" s="428"/>
      <c r="F18" s="428"/>
      <c r="G18" s="428"/>
      <c r="H18" s="428"/>
      <c r="I18" s="428"/>
      <c r="J18" s="428"/>
      <c r="K18" s="428"/>
      <c r="L18" s="428"/>
      <c r="M18" s="134"/>
    </row>
    <row r="19" spans="1:17" ht="12" customHeight="1">
      <c r="F19" s="1"/>
      <c r="J19" s="12"/>
      <c r="K19" s="13"/>
      <c r="L19" s="14" t="s">
        <v>16</v>
      </c>
      <c r="M19" s="134"/>
    </row>
    <row r="20" spans="1:17" ht="11.25" customHeight="1">
      <c r="F20" s="1"/>
      <c r="J20" s="15" t="s">
        <v>17</v>
      </c>
      <c r="K20" s="7"/>
      <c r="L20" s="16">
        <v>188773688</v>
      </c>
      <c r="M20" s="134"/>
    </row>
    <row r="21" spans="1:17" ht="12" customHeight="1">
      <c r="E21" s="6"/>
      <c r="F21" s="17"/>
      <c r="I21" s="18"/>
      <c r="J21" s="18"/>
      <c r="K21" s="19" t="s">
        <v>18</v>
      </c>
      <c r="L21" s="16"/>
      <c r="M21" s="134"/>
    </row>
    <row r="22" spans="1:17" ht="14.25" customHeight="1">
      <c r="A22" s="429" t="s">
        <v>19</v>
      </c>
      <c r="B22" s="429"/>
      <c r="C22" s="429"/>
      <c r="D22" s="429"/>
      <c r="E22" s="429"/>
      <c r="F22" s="429"/>
      <c r="G22" s="429"/>
      <c r="H22" s="429"/>
      <c r="I22" s="429"/>
      <c r="K22" s="19" t="s">
        <v>20</v>
      </c>
      <c r="L22" s="20" t="s">
        <v>21</v>
      </c>
      <c r="M22" s="134"/>
    </row>
    <row r="23" spans="1:17" ht="43.5" customHeight="1">
      <c r="A23" s="429" t="s">
        <v>22</v>
      </c>
      <c r="B23" s="429"/>
      <c r="C23" s="429"/>
      <c r="D23" s="429"/>
      <c r="E23" s="429"/>
      <c r="F23" s="429"/>
      <c r="G23" s="429"/>
      <c r="H23" s="429"/>
      <c r="I23" s="429"/>
      <c r="J23" s="129" t="s">
        <v>23</v>
      </c>
      <c r="K23" s="21" t="s">
        <v>24</v>
      </c>
      <c r="L23" s="16"/>
      <c r="M23" s="134"/>
    </row>
    <row r="24" spans="1:17" ht="12.75" customHeight="1">
      <c r="F24" s="1"/>
      <c r="G24" s="22" t="s">
        <v>25</v>
      </c>
      <c r="H24" s="23"/>
      <c r="I24" s="24" t="s">
        <v>236</v>
      </c>
      <c r="J24" s="25"/>
      <c r="K24" s="16"/>
      <c r="L24" s="16"/>
      <c r="M24" s="134"/>
    </row>
    <row r="25" spans="1:17" ht="13.5" customHeight="1">
      <c r="F25" s="1"/>
      <c r="G25" s="434" t="s">
        <v>26</v>
      </c>
      <c r="H25" s="434"/>
      <c r="I25" s="142" t="s">
        <v>27</v>
      </c>
      <c r="J25" s="143" t="s">
        <v>28</v>
      </c>
      <c r="K25" s="144" t="s">
        <v>28</v>
      </c>
      <c r="L25" s="144" t="s">
        <v>28</v>
      </c>
      <c r="M25" s="134"/>
    </row>
    <row r="26" spans="1:17">
      <c r="A26" s="430"/>
      <c r="B26" s="430"/>
      <c r="C26" s="430"/>
      <c r="D26" s="430"/>
      <c r="E26" s="430"/>
      <c r="F26" s="430"/>
      <c r="G26" s="430"/>
      <c r="H26" s="430"/>
      <c r="I26" s="430"/>
      <c r="J26" s="26"/>
      <c r="K26" s="27"/>
      <c r="L26" s="28" t="s">
        <v>29</v>
      </c>
      <c r="M26" s="135"/>
    </row>
    <row r="27" spans="1:17" ht="24" customHeight="1">
      <c r="A27" s="438" t="s">
        <v>30</v>
      </c>
      <c r="B27" s="439"/>
      <c r="C27" s="439"/>
      <c r="D27" s="439"/>
      <c r="E27" s="439"/>
      <c r="F27" s="439"/>
      <c r="G27" s="442" t="s">
        <v>31</v>
      </c>
      <c r="H27" s="444" t="s">
        <v>32</v>
      </c>
      <c r="I27" s="446" t="s">
        <v>33</v>
      </c>
      <c r="J27" s="447"/>
      <c r="K27" s="448" t="s">
        <v>34</v>
      </c>
      <c r="L27" s="450" t="s">
        <v>35</v>
      </c>
      <c r="M27" s="135"/>
    </row>
    <row r="28" spans="1:17" ht="46.5" customHeight="1">
      <c r="A28" s="440"/>
      <c r="B28" s="441"/>
      <c r="C28" s="441"/>
      <c r="D28" s="441"/>
      <c r="E28" s="441"/>
      <c r="F28" s="441"/>
      <c r="G28" s="443"/>
      <c r="H28" s="445"/>
      <c r="I28" s="29" t="s">
        <v>36</v>
      </c>
      <c r="J28" s="30" t="s">
        <v>37</v>
      </c>
      <c r="K28" s="449"/>
      <c r="L28" s="451"/>
    </row>
    <row r="29" spans="1:17" ht="11.25" customHeight="1">
      <c r="A29" s="431" t="s">
        <v>24</v>
      </c>
      <c r="B29" s="432"/>
      <c r="C29" s="432"/>
      <c r="D29" s="432"/>
      <c r="E29" s="432"/>
      <c r="F29" s="433"/>
      <c r="G29" s="31">
        <v>2</v>
      </c>
      <c r="H29" s="32">
        <v>3</v>
      </c>
      <c r="I29" s="33" t="s">
        <v>38</v>
      </c>
      <c r="J29" s="34" t="s">
        <v>39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40</v>
      </c>
      <c r="H30" s="40">
        <v>1</v>
      </c>
      <c r="I30" s="41">
        <f>SUM(I31+I42+I61+I82+I89+I109+I131+I150+I160)</f>
        <v>765600</v>
      </c>
      <c r="J30" s="41">
        <f>SUM(J31+J42+J61+J82+J89+J109+J131+J150+J160)</f>
        <v>138700</v>
      </c>
      <c r="K30" s="42">
        <f>SUM(K31+K42+K61+K82+K89+K109+K131+K150+K160)</f>
        <v>123182.98</v>
      </c>
      <c r="L30" s="41">
        <f>SUM(L31+L42+L61+L82+L89+L109+L131+L150+L160)</f>
        <v>123182.98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41</v>
      </c>
      <c r="H31" s="40">
        <v>2</v>
      </c>
      <c r="I31" s="41">
        <f>SUM(I32+I38)</f>
        <v>591600</v>
      </c>
      <c r="J31" s="41">
        <f>SUM(J32+J38)</f>
        <v>99900</v>
      </c>
      <c r="K31" s="49">
        <f>SUM(K32+K38)</f>
        <v>94471.69</v>
      </c>
      <c r="L31" s="50">
        <f>SUM(L32+L38)</f>
        <v>94471.69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42</v>
      </c>
      <c r="H32" s="40">
        <v>3</v>
      </c>
      <c r="I32" s="41">
        <f>SUM(I33)</f>
        <v>582800</v>
      </c>
      <c r="J32" s="41">
        <f>SUM(J33)</f>
        <v>98200</v>
      </c>
      <c r="K32" s="42">
        <f>SUM(K33)</f>
        <v>92873.98</v>
      </c>
      <c r="L32" s="41">
        <f>SUM(L33)</f>
        <v>92873.98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42</v>
      </c>
      <c r="H33" s="40">
        <v>4</v>
      </c>
      <c r="I33" s="41">
        <f>SUM(I34+I36)</f>
        <v>582800</v>
      </c>
      <c r="J33" s="41">
        <f t="shared" ref="J33:L34" si="0">SUM(J34)</f>
        <v>98200</v>
      </c>
      <c r="K33" s="41">
        <f t="shared" si="0"/>
        <v>92873.98</v>
      </c>
      <c r="L33" s="41">
        <f t="shared" si="0"/>
        <v>92873.98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43</v>
      </c>
      <c r="H34" s="40">
        <v>5</v>
      </c>
      <c r="I34" s="42">
        <f>SUM(I35)</f>
        <v>582800</v>
      </c>
      <c r="J34" s="42">
        <f t="shared" si="0"/>
        <v>98200</v>
      </c>
      <c r="K34" s="42">
        <f t="shared" si="0"/>
        <v>92873.98</v>
      </c>
      <c r="L34" s="42">
        <f t="shared" si="0"/>
        <v>92873.98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43</v>
      </c>
      <c r="H35" s="40">
        <v>6</v>
      </c>
      <c r="I35" s="56">
        <v>582800</v>
      </c>
      <c r="J35" s="57">
        <v>98200</v>
      </c>
      <c r="K35" s="57">
        <v>92873.98</v>
      </c>
      <c r="L35" s="57">
        <v>92873.98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44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44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45</v>
      </c>
      <c r="H38" s="40">
        <v>9</v>
      </c>
      <c r="I38" s="42">
        <f t="shared" ref="I38:L40" si="1">I39</f>
        <v>8800</v>
      </c>
      <c r="J38" s="41">
        <f t="shared" si="1"/>
        <v>1700</v>
      </c>
      <c r="K38" s="42">
        <f t="shared" si="1"/>
        <v>1597.71</v>
      </c>
      <c r="L38" s="41">
        <f t="shared" si="1"/>
        <v>1597.71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45</v>
      </c>
      <c r="H39" s="40">
        <v>10</v>
      </c>
      <c r="I39" s="42">
        <f t="shared" si="1"/>
        <v>8800</v>
      </c>
      <c r="J39" s="41">
        <f t="shared" si="1"/>
        <v>1700</v>
      </c>
      <c r="K39" s="41">
        <f t="shared" si="1"/>
        <v>1597.71</v>
      </c>
      <c r="L39" s="41">
        <f t="shared" si="1"/>
        <v>1597.71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45</v>
      </c>
      <c r="H40" s="40">
        <v>11</v>
      </c>
      <c r="I40" s="41">
        <f t="shared" si="1"/>
        <v>8800</v>
      </c>
      <c r="J40" s="41">
        <f t="shared" si="1"/>
        <v>1700</v>
      </c>
      <c r="K40" s="41">
        <f t="shared" si="1"/>
        <v>1597.71</v>
      </c>
      <c r="L40" s="41">
        <f t="shared" si="1"/>
        <v>1597.71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45</v>
      </c>
      <c r="H41" s="40">
        <v>12</v>
      </c>
      <c r="I41" s="58">
        <v>8800</v>
      </c>
      <c r="J41" s="57">
        <v>1700</v>
      </c>
      <c r="K41" s="57">
        <v>1597.71</v>
      </c>
      <c r="L41" s="57">
        <v>1597.71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46</v>
      </c>
      <c r="H42" s="40">
        <v>13</v>
      </c>
      <c r="I42" s="61">
        <f t="shared" ref="I42:L44" si="2">I43</f>
        <v>166700</v>
      </c>
      <c r="J42" s="62">
        <f t="shared" si="2"/>
        <v>36700</v>
      </c>
      <c r="K42" s="61">
        <f t="shared" si="2"/>
        <v>27005.95</v>
      </c>
      <c r="L42" s="61">
        <f t="shared" si="2"/>
        <v>27005.95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46</v>
      </c>
      <c r="H43" s="40">
        <v>14</v>
      </c>
      <c r="I43" s="41">
        <f t="shared" si="2"/>
        <v>166700</v>
      </c>
      <c r="J43" s="42">
        <f t="shared" si="2"/>
        <v>36700</v>
      </c>
      <c r="K43" s="41">
        <f t="shared" si="2"/>
        <v>27005.95</v>
      </c>
      <c r="L43" s="42">
        <f t="shared" si="2"/>
        <v>27005.95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46</v>
      </c>
      <c r="H44" s="40">
        <v>15</v>
      </c>
      <c r="I44" s="41">
        <f t="shared" si="2"/>
        <v>166700</v>
      </c>
      <c r="J44" s="42">
        <f t="shared" si="2"/>
        <v>36700</v>
      </c>
      <c r="K44" s="50">
        <f t="shared" si="2"/>
        <v>27005.95</v>
      </c>
      <c r="L44" s="50">
        <f t="shared" si="2"/>
        <v>27005.95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46</v>
      </c>
      <c r="H45" s="40">
        <v>16</v>
      </c>
      <c r="I45" s="68">
        <f>SUM(I46:I60)</f>
        <v>166700</v>
      </c>
      <c r="J45" s="68">
        <f>SUM(J46:J60)</f>
        <v>36700</v>
      </c>
      <c r="K45" s="69">
        <f>SUM(K46:K60)</f>
        <v>27005.95</v>
      </c>
      <c r="L45" s="69">
        <f>SUM(L46:L60)</f>
        <v>27005.95</v>
      </c>
      <c r="Q45" s="136"/>
      <c r="R45" s="136"/>
    </row>
    <row r="46" spans="1:19" ht="15.75" customHeight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47</v>
      </c>
      <c r="H46" s="40">
        <v>17</v>
      </c>
      <c r="I46" s="57">
        <v>70600</v>
      </c>
      <c r="J46" s="57">
        <v>9500</v>
      </c>
      <c r="K46" s="57">
        <v>9209.06</v>
      </c>
      <c r="L46" s="57">
        <v>9209.06</v>
      </c>
      <c r="Q46" s="136"/>
      <c r="R46" s="136"/>
    </row>
    <row r="47" spans="1:19" ht="26.25" customHeight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48</v>
      </c>
      <c r="H47" s="40">
        <v>18</v>
      </c>
      <c r="I47" s="57">
        <v>300</v>
      </c>
      <c r="J47" s="57">
        <v>100</v>
      </c>
      <c r="K47" s="57">
        <v>0</v>
      </c>
      <c r="L47" s="57">
        <v>0</v>
      </c>
      <c r="Q47" s="136"/>
      <c r="R47" s="136"/>
    </row>
    <row r="48" spans="1:19" ht="26.25" customHeight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49</v>
      </c>
      <c r="H48" s="40">
        <v>19</v>
      </c>
      <c r="I48" s="57">
        <v>1500</v>
      </c>
      <c r="J48" s="57">
        <v>400</v>
      </c>
      <c r="K48" s="57">
        <v>339.75</v>
      </c>
      <c r="L48" s="57">
        <v>339.75</v>
      </c>
      <c r="Q48" s="136"/>
      <c r="R48" s="136"/>
    </row>
    <row r="49" spans="1:19" ht="27" customHeight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50</v>
      </c>
      <c r="H49" s="40">
        <v>20</v>
      </c>
      <c r="I49" s="57">
        <v>1200</v>
      </c>
      <c r="J49" s="57">
        <v>300</v>
      </c>
      <c r="K49" s="57">
        <v>118.35</v>
      </c>
      <c r="L49" s="57">
        <v>118.35</v>
      </c>
      <c r="Q49" s="136"/>
      <c r="R49" s="136"/>
    </row>
    <row r="50" spans="1:19" ht="26.25" customHeight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51</v>
      </c>
      <c r="H50" s="40">
        <v>21</v>
      </c>
      <c r="I50" s="57">
        <v>500</v>
      </c>
      <c r="J50" s="57">
        <v>0</v>
      </c>
      <c r="K50" s="57">
        <v>0</v>
      </c>
      <c r="L50" s="57">
        <v>0</v>
      </c>
      <c r="Q50" s="136"/>
      <c r="R50" s="136"/>
    </row>
    <row r="51" spans="1:19" ht="15" customHeight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52</v>
      </c>
      <c r="H51" s="40">
        <v>22</v>
      </c>
      <c r="I51" s="58">
        <v>300</v>
      </c>
      <c r="J51" s="57">
        <v>100</v>
      </c>
      <c r="K51" s="57">
        <v>17.920000000000002</v>
      </c>
      <c r="L51" s="57">
        <v>17.920000000000002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53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customHeight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54</v>
      </c>
      <c r="H53" s="40">
        <v>24</v>
      </c>
      <c r="I53" s="58">
        <v>34300</v>
      </c>
      <c r="J53" s="58">
        <v>8700</v>
      </c>
      <c r="K53" s="58">
        <v>8660.19</v>
      </c>
      <c r="L53" s="58">
        <v>8660.19</v>
      </c>
      <c r="Q53" s="136"/>
      <c r="R53" s="136"/>
    </row>
    <row r="54" spans="1:19" ht="27.75" customHeight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55</v>
      </c>
      <c r="H54" s="40">
        <v>25</v>
      </c>
      <c r="I54" s="58">
        <v>400</v>
      </c>
      <c r="J54" s="57">
        <v>400</v>
      </c>
      <c r="K54" s="57">
        <v>329.12</v>
      </c>
      <c r="L54" s="57">
        <v>329.12</v>
      </c>
      <c r="Q54" s="136"/>
      <c r="R54" s="136"/>
    </row>
    <row r="55" spans="1:19" ht="15.75" customHeight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56</v>
      </c>
      <c r="H55" s="40">
        <v>26</v>
      </c>
      <c r="I55" s="58">
        <v>2300</v>
      </c>
      <c r="J55" s="57">
        <v>700</v>
      </c>
      <c r="K55" s="57">
        <v>136.58000000000001</v>
      </c>
      <c r="L55" s="57">
        <v>136.58000000000001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57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customHeight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58</v>
      </c>
      <c r="H57" s="40">
        <v>28</v>
      </c>
      <c r="I57" s="58">
        <v>30000</v>
      </c>
      <c r="J57" s="57">
        <v>10000</v>
      </c>
      <c r="K57" s="57">
        <v>7203.8</v>
      </c>
      <c r="L57" s="57">
        <v>7203.8</v>
      </c>
      <c r="Q57" s="136"/>
      <c r="R57" s="136"/>
    </row>
    <row r="58" spans="1:19" ht="27.75" customHeight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59</v>
      </c>
      <c r="H58" s="40">
        <v>29</v>
      </c>
      <c r="I58" s="58">
        <v>1500</v>
      </c>
      <c r="J58" s="57">
        <v>500</v>
      </c>
      <c r="K58" s="57">
        <v>285.86</v>
      </c>
      <c r="L58" s="57">
        <v>285.86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60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61</v>
      </c>
      <c r="H60" s="40">
        <v>31</v>
      </c>
      <c r="I60" s="58">
        <v>23800</v>
      </c>
      <c r="J60" s="57">
        <v>6000</v>
      </c>
      <c r="K60" s="57">
        <v>705.32</v>
      </c>
      <c r="L60" s="57">
        <v>705.32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62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63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64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64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65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66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67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68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68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65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66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67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69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70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71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72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73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74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74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74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74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75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76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76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76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77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78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79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80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81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81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81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82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83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84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84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84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85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86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87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88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88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88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89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90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90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90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91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92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93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93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93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94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95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96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96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96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96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97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97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97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97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98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98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98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98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99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100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99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101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customHeight="1">
      <c r="A131" s="84">
        <v>2</v>
      </c>
      <c r="B131" s="36">
        <v>7</v>
      </c>
      <c r="C131" s="36"/>
      <c r="D131" s="37"/>
      <c r="E131" s="37"/>
      <c r="F131" s="39"/>
      <c r="G131" s="38" t="s">
        <v>102</v>
      </c>
      <c r="H131" s="40">
        <v>102</v>
      </c>
      <c r="I131" s="42">
        <f>SUM(I132+I137+I145)</f>
        <v>7300</v>
      </c>
      <c r="J131" s="81">
        <f>SUM(J132+J137+J145)</f>
        <v>2100</v>
      </c>
      <c r="K131" s="42">
        <f>SUM(K132+K137+K145)</f>
        <v>1705.34</v>
      </c>
      <c r="L131" s="41">
        <f>SUM(L132+L137+L145)</f>
        <v>1705.34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103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103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103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104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105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106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107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107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108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109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110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110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110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111</v>
      </c>
      <c r="H145" s="40">
        <v>116</v>
      </c>
      <c r="I145" s="42">
        <f t="shared" ref="I145:L146" si="15">I146</f>
        <v>7300</v>
      </c>
      <c r="J145" s="81">
        <f t="shared" si="15"/>
        <v>2100</v>
      </c>
      <c r="K145" s="42">
        <f t="shared" si="15"/>
        <v>1705.34</v>
      </c>
      <c r="L145" s="41">
        <f t="shared" si="15"/>
        <v>1705.34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111</v>
      </c>
      <c r="H146" s="40">
        <v>117</v>
      </c>
      <c r="I146" s="69">
        <f t="shared" si="15"/>
        <v>7300</v>
      </c>
      <c r="J146" s="94">
        <f t="shared" si="15"/>
        <v>2100</v>
      </c>
      <c r="K146" s="69">
        <f t="shared" si="15"/>
        <v>1705.34</v>
      </c>
      <c r="L146" s="68">
        <f t="shared" si="15"/>
        <v>1705.34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111</v>
      </c>
      <c r="H147" s="40">
        <v>118</v>
      </c>
      <c r="I147" s="42">
        <f>SUM(I148:I149)</f>
        <v>7300</v>
      </c>
      <c r="J147" s="81">
        <f>SUM(J148:J149)</f>
        <v>2100</v>
      </c>
      <c r="K147" s="42">
        <f>SUM(K148:K149)</f>
        <v>1705.34</v>
      </c>
      <c r="L147" s="41">
        <f>SUM(L148:L149)</f>
        <v>1705.34</v>
      </c>
    </row>
    <row r="148" spans="1:12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112</v>
      </c>
      <c r="H148" s="40">
        <v>119</v>
      </c>
      <c r="I148" s="95">
        <v>7300</v>
      </c>
      <c r="J148" s="95">
        <v>2100</v>
      </c>
      <c r="K148" s="95">
        <v>1705.34</v>
      </c>
      <c r="L148" s="95">
        <v>1705.34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113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114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114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115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115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116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117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118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119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119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119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120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121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122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122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122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123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124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125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126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127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128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129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130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131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132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133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134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135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136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137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138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138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139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139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140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141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142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143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143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144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145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146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147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148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148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149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150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151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152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152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152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153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153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153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154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155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156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157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158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159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159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159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160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160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161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162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163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164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165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160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166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166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167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167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168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168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168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169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170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171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172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173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174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175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175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176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177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178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179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180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181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182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182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183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184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185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185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186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187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188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188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189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190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191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191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191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192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192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192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193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193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194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195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196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197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175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175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198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177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178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179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180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199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200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200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201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202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203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203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204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205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206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206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207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208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209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209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209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192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192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192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193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193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194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195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210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211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197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175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175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198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177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178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179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212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199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213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213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214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215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216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216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217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218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219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219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220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221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222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222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223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192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192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192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224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224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225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226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227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174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174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175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198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177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178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179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180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199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213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213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214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215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216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216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217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218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219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219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220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228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222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222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222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192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192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192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224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224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225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226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229</v>
      </c>
      <c r="H360" s="40">
        <v>330</v>
      </c>
      <c r="I360" s="90">
        <f>SUM(I30+I176)</f>
        <v>765600</v>
      </c>
      <c r="J360" s="90">
        <f>SUM(J30+J176)</f>
        <v>138700</v>
      </c>
      <c r="K360" s="90">
        <f>SUM(K30+K176)</f>
        <v>123182.98</v>
      </c>
      <c r="L360" s="90">
        <f>SUM(L30+L176)</f>
        <v>123182.98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238</v>
      </c>
      <c r="H362" s="140"/>
      <c r="I362" s="121"/>
      <c r="J362" s="119"/>
      <c r="K362" s="120" t="s">
        <v>239</v>
      </c>
      <c r="L362" s="121"/>
    </row>
    <row r="363" spans="1:12" ht="18.75" customHeight="1">
      <c r="A363" s="122"/>
      <c r="B363" s="122"/>
      <c r="C363" s="122"/>
      <c r="D363" s="123" t="s">
        <v>230</v>
      </c>
      <c r="E363"/>
      <c r="F363"/>
      <c r="G363" s="140"/>
      <c r="H363" s="140"/>
      <c r="I363" s="128" t="s">
        <v>231</v>
      </c>
      <c r="K363" s="437" t="s">
        <v>232</v>
      </c>
      <c r="L363" s="437"/>
    </row>
    <row r="364" spans="1:12" ht="15.7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233</v>
      </c>
      <c r="I365" s="124"/>
      <c r="K365" s="120" t="s">
        <v>234</v>
      </c>
      <c r="L365" s="125"/>
    </row>
    <row r="366" spans="1:12" ht="26.25" customHeight="1">
      <c r="D366" s="435" t="s">
        <v>235</v>
      </c>
      <c r="E366" s="436"/>
      <c r="F366" s="436"/>
      <c r="G366" s="436"/>
      <c r="H366" s="126"/>
      <c r="I366" s="127" t="s">
        <v>231</v>
      </c>
      <c r="K366" s="437" t="s">
        <v>232</v>
      </c>
      <c r="L366" s="437"/>
    </row>
  </sheetData>
  <sheetProtection formatCells="0" formatColumns="0" formatRows="0" insertColumns="0" insertRows="0" insertHyperlinks="0" deleteColumns="0" deleteRows="0" sort="0" autoFilter="0" pivotTables="0"/>
  <mergeCells count="24">
    <mergeCell ref="D366:G366"/>
    <mergeCell ref="K366:L366"/>
    <mergeCell ref="A27:F28"/>
    <mergeCell ref="G27:G28"/>
    <mergeCell ref="H27:H28"/>
    <mergeCell ref="I27:J27"/>
    <mergeCell ref="K27:K28"/>
    <mergeCell ref="L27:L28"/>
    <mergeCell ref="K363:L363"/>
    <mergeCell ref="A18:L18"/>
    <mergeCell ref="A22:I22"/>
    <mergeCell ref="A23:I23"/>
    <mergeCell ref="A26:I26"/>
    <mergeCell ref="A29:F29"/>
    <mergeCell ref="G25:H25"/>
    <mergeCell ref="B13:L13"/>
    <mergeCell ref="G15:K15"/>
    <mergeCell ref="G16:K16"/>
    <mergeCell ref="E17:K17"/>
    <mergeCell ref="A7:L7"/>
    <mergeCell ref="G8:K8"/>
    <mergeCell ref="A9:L9"/>
    <mergeCell ref="G10:K10"/>
    <mergeCell ref="G11:K11"/>
  </mergeCells>
  <pageMargins left="0.59055118110236227" right="0.39370078740157483" top="0.74803149606299213" bottom="0.74803149606299213" header="0.31496062992125984" footer="0.31496062992125984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2D8E0-092D-4300-BADF-D38526206FE8}">
  <dimension ref="A1:AA50"/>
  <sheetViews>
    <sheetView tabSelected="1" topLeftCell="A2" workbookViewId="0">
      <selection activeCell="C45" sqref="C45"/>
    </sheetView>
  </sheetViews>
  <sheetFormatPr defaultRowHeight="12"/>
  <cols>
    <col min="1" max="1" width="23.42578125" style="239" customWidth="1"/>
    <col min="2" max="2" width="7.85546875" style="239" customWidth="1"/>
    <col min="3" max="4" width="8.140625" style="239" customWidth="1"/>
    <col min="5" max="5" width="7.5703125" style="239" customWidth="1"/>
    <col min="6" max="7" width="7.42578125" style="239" customWidth="1"/>
    <col min="8" max="8" width="8.42578125" style="239" customWidth="1"/>
    <col min="9" max="9" width="8.140625" style="239" customWidth="1"/>
    <col min="10" max="10" width="6" style="239" customWidth="1"/>
    <col min="11" max="11" width="8.140625" style="239" customWidth="1"/>
    <col min="12" max="12" width="8.85546875" style="239" customWidth="1"/>
    <col min="13" max="13" width="8.28515625" style="239" customWidth="1"/>
    <col min="14" max="14" width="9.140625" style="239"/>
    <col min="15" max="15" width="6" style="239" customWidth="1"/>
    <col min="16" max="16" width="7.5703125" style="239" customWidth="1"/>
    <col min="17" max="17" width="5.140625" style="239" customWidth="1"/>
    <col min="18" max="18" width="5.28515625" style="239" customWidth="1"/>
    <col min="19" max="19" width="8.5703125" style="239" customWidth="1"/>
    <col min="20" max="16384" width="9.140625" style="239"/>
  </cols>
  <sheetData>
    <row r="1" spans="1:27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530" t="s">
        <v>370</v>
      </c>
      <c r="O1" s="530"/>
      <c r="P1" s="530"/>
      <c r="Q1" s="530"/>
      <c r="R1" s="530"/>
      <c r="S1" s="530"/>
    </row>
    <row r="2" spans="1:27" ht="15.75">
      <c r="A2" s="238"/>
      <c r="B2" s="531" t="s">
        <v>371</v>
      </c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0"/>
      <c r="O2" s="530"/>
      <c r="P2" s="530"/>
      <c r="Q2" s="530"/>
      <c r="R2" s="530"/>
      <c r="S2" s="530"/>
    </row>
    <row r="3" spans="1:27">
      <c r="A3" s="238"/>
      <c r="B3" s="238"/>
      <c r="C3" s="238"/>
      <c r="D3" s="238"/>
      <c r="E3" s="238"/>
      <c r="F3" s="238"/>
      <c r="G3" s="238"/>
      <c r="H3" s="238" t="s">
        <v>372</v>
      </c>
      <c r="I3" s="240"/>
      <c r="J3" s="240"/>
      <c r="K3" s="240"/>
      <c r="L3" s="240"/>
      <c r="M3" s="240"/>
      <c r="N3" s="241"/>
      <c r="O3" s="241"/>
      <c r="P3" s="241"/>
      <c r="Q3" s="241"/>
      <c r="R3" s="241"/>
      <c r="S3" s="241"/>
    </row>
    <row r="4" spans="1:27" ht="7.5" customHeight="1">
      <c r="A4" s="238"/>
      <c r="B4" s="238"/>
      <c r="C4" s="238"/>
      <c r="D4" s="238"/>
      <c r="E4" s="238"/>
      <c r="F4" s="238"/>
      <c r="G4" s="238"/>
      <c r="H4" s="238"/>
      <c r="I4" s="240"/>
      <c r="J4" s="240"/>
      <c r="K4" s="240"/>
      <c r="L4" s="240"/>
      <c r="M4" s="240"/>
      <c r="N4" s="241"/>
      <c r="O4" s="241"/>
      <c r="P4" s="241"/>
      <c r="Q4" s="241"/>
      <c r="R4" s="241"/>
      <c r="S4" s="241"/>
      <c r="U4" s="242"/>
      <c r="V4" s="242"/>
      <c r="W4" s="242"/>
    </row>
    <row r="5" spans="1:27" ht="12.75">
      <c r="A5" s="532" t="s">
        <v>373</v>
      </c>
      <c r="B5" s="532"/>
      <c r="C5" s="532"/>
      <c r="D5" s="532"/>
      <c r="E5" s="532"/>
      <c r="F5" s="532"/>
      <c r="G5" s="532"/>
      <c r="H5" s="532"/>
      <c r="I5" s="532"/>
      <c r="J5" s="532"/>
      <c r="K5" s="532"/>
      <c r="L5" s="532"/>
      <c r="M5" s="532"/>
      <c r="N5" s="532"/>
      <c r="O5" s="532"/>
      <c r="P5" s="532"/>
      <c r="Q5" s="532"/>
      <c r="R5" s="532"/>
      <c r="S5" s="532"/>
      <c r="T5" s="242"/>
      <c r="U5" s="242"/>
      <c r="V5" s="242"/>
    </row>
    <row r="6" spans="1:27" ht="7.5" customHeight="1">
      <c r="A6" s="243"/>
      <c r="B6" s="243"/>
      <c r="C6" s="243"/>
      <c r="D6" s="243"/>
      <c r="E6" s="243"/>
      <c r="F6" s="243"/>
      <c r="G6" s="243"/>
      <c r="H6" s="243"/>
      <c r="I6" s="243"/>
      <c r="J6" s="533"/>
      <c r="K6" s="533"/>
      <c r="L6" s="533"/>
      <c r="M6" s="533"/>
      <c r="N6" s="243"/>
      <c r="O6" s="243"/>
      <c r="P6" s="243"/>
      <c r="Q6" s="243"/>
      <c r="R6" s="243"/>
      <c r="S6" s="243"/>
    </row>
    <row r="7" spans="1:27">
      <c r="A7" s="244"/>
      <c r="B7" s="244"/>
      <c r="C7" s="244"/>
      <c r="D7" s="534" t="s">
        <v>323</v>
      </c>
      <c r="E7" s="533"/>
      <c r="F7" s="533"/>
      <c r="G7" s="533"/>
      <c r="H7" s="533"/>
      <c r="I7" s="533"/>
      <c r="J7" s="533"/>
      <c r="K7" s="533"/>
      <c r="L7" s="533"/>
      <c r="M7" s="245"/>
      <c r="N7" s="244"/>
      <c r="O7" s="244"/>
      <c r="P7" s="244"/>
      <c r="Q7" s="244"/>
      <c r="R7" s="244"/>
      <c r="S7" s="244"/>
    </row>
    <row r="8" spans="1:27">
      <c r="A8" s="244"/>
      <c r="B8" s="244"/>
      <c r="C8" s="244"/>
      <c r="D8" s="244"/>
      <c r="E8" s="535" t="s">
        <v>374</v>
      </c>
      <c r="F8" s="535"/>
      <c r="G8" s="535"/>
      <c r="H8" s="535"/>
      <c r="I8" s="535"/>
      <c r="J8" s="535"/>
      <c r="K8" s="535"/>
      <c r="L8" s="535"/>
      <c r="M8" s="245"/>
      <c r="N8" s="244"/>
      <c r="O8" s="244"/>
      <c r="P8" s="244"/>
      <c r="Q8" s="244"/>
      <c r="R8" s="244"/>
      <c r="S8" s="244"/>
    </row>
    <row r="9" spans="1:27" ht="6.75" customHeight="1">
      <c r="A9" s="246"/>
      <c r="B9" s="247"/>
      <c r="C9" s="247"/>
      <c r="D9" s="247"/>
      <c r="E9" s="247"/>
      <c r="F9" s="247"/>
      <c r="G9" s="247"/>
      <c r="H9" s="248"/>
      <c r="I9" s="248"/>
      <c r="J9" s="536"/>
      <c r="K9" s="536"/>
      <c r="L9" s="238"/>
      <c r="M9" s="238"/>
      <c r="N9" s="244"/>
      <c r="O9" s="244"/>
      <c r="P9" s="244"/>
      <c r="Q9" s="244"/>
      <c r="R9" s="244"/>
      <c r="S9" s="244"/>
    </row>
    <row r="10" spans="1:27" ht="12.75">
      <c r="A10" s="248"/>
      <c r="B10" s="537" t="s">
        <v>375</v>
      </c>
      <c r="C10" s="538"/>
      <c r="D10" s="249" t="s">
        <v>376</v>
      </c>
      <c r="E10" s="250"/>
      <c r="F10" s="251"/>
      <c r="G10" s="251"/>
      <c r="H10" s="248"/>
      <c r="I10" s="248"/>
      <c r="J10" s="539"/>
      <c r="K10" s="539"/>
      <c r="L10" s="238"/>
      <c r="M10" s="238"/>
      <c r="N10" s="238"/>
      <c r="O10" s="238"/>
      <c r="P10" s="238"/>
      <c r="Q10" s="252"/>
      <c r="R10" s="252"/>
      <c r="S10" s="252"/>
    </row>
    <row r="11" spans="1:27" ht="19.5">
      <c r="A11" s="253" t="s">
        <v>377</v>
      </c>
      <c r="B11" s="254" t="s">
        <v>378</v>
      </c>
      <c r="C11" s="254" t="s">
        <v>379</v>
      </c>
      <c r="D11" s="255" t="s">
        <v>380</v>
      </c>
      <c r="E11" s="256" t="s">
        <v>381</v>
      </c>
      <c r="F11" s="257"/>
      <c r="G11" s="251"/>
      <c r="H11" s="248"/>
      <c r="I11" s="248"/>
      <c r="J11" s="258"/>
      <c r="K11" s="258"/>
      <c r="L11" s="238"/>
      <c r="M11" s="238"/>
      <c r="N11" s="238"/>
      <c r="O11" s="238"/>
      <c r="P11" s="238"/>
      <c r="Q11" s="252"/>
      <c r="R11" s="252"/>
      <c r="S11" s="252"/>
    </row>
    <row r="12" spans="1:27" ht="12.75">
      <c r="A12" s="259" t="s">
        <v>382</v>
      </c>
      <c r="B12" s="260">
        <v>1</v>
      </c>
      <c r="C12" s="260">
        <v>1</v>
      </c>
      <c r="D12" s="261" t="s">
        <v>253</v>
      </c>
      <c r="E12" s="262" t="s">
        <v>253</v>
      </c>
      <c r="F12" s="247"/>
      <c r="G12" s="247"/>
      <c r="H12" s="248"/>
      <c r="I12" s="263" t="s">
        <v>383</v>
      </c>
      <c r="J12" s="540" t="s">
        <v>14</v>
      </c>
      <c r="K12" s="540"/>
      <c r="L12" s="540"/>
      <c r="M12" s="540"/>
      <c r="N12" s="540"/>
      <c r="O12" s="540"/>
      <c r="P12" s="536"/>
      <c r="Q12" s="536"/>
      <c r="R12" s="528">
        <v>1</v>
      </c>
      <c r="S12" s="529"/>
    </row>
    <row r="13" spans="1:27" ht="12.75">
      <c r="A13" s="259" t="s">
        <v>384</v>
      </c>
      <c r="B13" s="264">
        <v>10</v>
      </c>
      <c r="C13" s="264">
        <v>10</v>
      </c>
      <c r="D13" s="265">
        <v>10</v>
      </c>
      <c r="E13" s="266">
        <v>10</v>
      </c>
      <c r="F13" s="267"/>
      <c r="G13" s="267"/>
      <c r="H13" s="248"/>
      <c r="I13" s="541"/>
      <c r="J13" s="541"/>
      <c r="K13" s="541"/>
      <c r="L13" s="541"/>
      <c r="M13" s="541"/>
      <c r="N13" s="541"/>
      <c r="O13" s="541"/>
      <c r="P13" s="238"/>
      <c r="Q13" s="252"/>
      <c r="R13" s="252"/>
      <c r="S13" s="252"/>
    </row>
    <row r="14" spans="1:27" ht="12.75">
      <c r="A14" s="259" t="s">
        <v>385</v>
      </c>
      <c r="B14" s="264">
        <v>186</v>
      </c>
      <c r="C14" s="264">
        <v>186</v>
      </c>
      <c r="D14" s="264">
        <v>186</v>
      </c>
      <c r="E14" s="266">
        <v>186</v>
      </c>
      <c r="F14" s="267"/>
      <c r="G14" s="267"/>
      <c r="H14" s="248"/>
      <c r="I14" s="268" t="s">
        <v>386</v>
      </c>
      <c r="J14" s="268"/>
      <c r="K14" s="269"/>
      <c r="L14" s="269"/>
      <c r="M14" s="270"/>
      <c r="N14" s="248"/>
      <c r="O14" s="248"/>
      <c r="P14" s="271">
        <v>9</v>
      </c>
      <c r="Q14" s="271">
        <v>1</v>
      </c>
      <c r="R14" s="272">
        <v>1</v>
      </c>
      <c r="S14" s="272">
        <v>1</v>
      </c>
    </row>
    <row r="15" spans="1:27" ht="8.25" customHeight="1" thickBot="1">
      <c r="A15" s="273"/>
      <c r="B15" s="274"/>
      <c r="C15" s="274"/>
      <c r="D15" s="275"/>
      <c r="E15" s="268"/>
      <c r="F15" s="268"/>
      <c r="G15" s="268"/>
      <c r="H15" s="270"/>
      <c r="I15" s="248"/>
      <c r="J15" s="248"/>
      <c r="K15" s="248"/>
      <c r="L15" s="238"/>
      <c r="M15" s="276"/>
      <c r="N15" s="238"/>
      <c r="O15" s="238"/>
      <c r="P15" s="238"/>
      <c r="Q15" s="276"/>
      <c r="R15" s="276"/>
      <c r="S15" s="276"/>
    </row>
    <row r="16" spans="1:27" ht="12.75">
      <c r="A16" s="542" t="s">
        <v>387</v>
      </c>
      <c r="B16" s="544" t="s">
        <v>388</v>
      </c>
      <c r="C16" s="545"/>
      <c r="D16" s="545"/>
      <c r="E16" s="545"/>
      <c r="F16" s="545"/>
      <c r="G16" s="546"/>
      <c r="H16" s="547" t="s">
        <v>389</v>
      </c>
      <c r="I16" s="548"/>
      <c r="J16" s="548"/>
      <c r="K16" s="548"/>
      <c r="L16" s="549"/>
      <c r="M16" s="547" t="s">
        <v>390</v>
      </c>
      <c r="N16" s="548"/>
      <c r="O16" s="548"/>
      <c r="P16" s="548"/>
      <c r="Q16" s="548"/>
      <c r="R16" s="548"/>
      <c r="S16" s="549"/>
      <c r="U16" s="277"/>
      <c r="V16" s="278"/>
      <c r="W16" s="278"/>
      <c r="X16" s="278"/>
      <c r="Y16" s="278"/>
      <c r="Z16" s="278"/>
      <c r="AA16" s="278"/>
    </row>
    <row r="17" spans="1:27" ht="12.75">
      <c r="A17" s="543"/>
      <c r="B17" s="550" t="s">
        <v>391</v>
      </c>
      <c r="C17" s="551"/>
      <c r="D17" s="551"/>
      <c r="E17" s="552" t="s">
        <v>375</v>
      </c>
      <c r="F17" s="553"/>
      <c r="G17" s="554"/>
      <c r="H17" s="555" t="s">
        <v>392</v>
      </c>
      <c r="I17" s="556" t="s">
        <v>393</v>
      </c>
      <c r="J17" s="556" t="s">
        <v>394</v>
      </c>
      <c r="K17" s="561" t="s">
        <v>395</v>
      </c>
      <c r="L17" s="562" t="s">
        <v>338</v>
      </c>
      <c r="M17" s="555" t="s">
        <v>392</v>
      </c>
      <c r="N17" s="556" t="s">
        <v>393</v>
      </c>
      <c r="O17" s="556" t="s">
        <v>394</v>
      </c>
      <c r="P17" s="561" t="s">
        <v>396</v>
      </c>
      <c r="Q17" s="556" t="s">
        <v>397</v>
      </c>
      <c r="R17" s="556" t="s">
        <v>398</v>
      </c>
      <c r="S17" s="557" t="s">
        <v>338</v>
      </c>
      <c r="U17" s="277"/>
      <c r="V17" s="278"/>
      <c r="W17" s="278"/>
      <c r="X17" s="278"/>
      <c r="Y17" s="278"/>
      <c r="Z17" s="278"/>
      <c r="AA17" s="278"/>
    </row>
    <row r="18" spans="1:27" ht="67.5">
      <c r="A18" s="543"/>
      <c r="B18" s="279" t="s">
        <v>378</v>
      </c>
      <c r="C18" s="280" t="s">
        <v>399</v>
      </c>
      <c r="D18" s="280" t="s">
        <v>400</v>
      </c>
      <c r="E18" s="281" t="s">
        <v>378</v>
      </c>
      <c r="F18" s="280" t="s">
        <v>399</v>
      </c>
      <c r="G18" s="282" t="s">
        <v>401</v>
      </c>
      <c r="H18" s="555"/>
      <c r="I18" s="556"/>
      <c r="J18" s="556"/>
      <c r="K18" s="561"/>
      <c r="L18" s="562"/>
      <c r="M18" s="555"/>
      <c r="N18" s="556"/>
      <c r="O18" s="556"/>
      <c r="P18" s="561"/>
      <c r="Q18" s="556"/>
      <c r="R18" s="556"/>
      <c r="S18" s="558"/>
    </row>
    <row r="19" spans="1:27">
      <c r="A19" s="283">
        <v>1</v>
      </c>
      <c r="B19" s="284">
        <v>2</v>
      </c>
      <c r="C19" s="285">
        <v>3</v>
      </c>
      <c r="D19" s="285">
        <v>4</v>
      </c>
      <c r="E19" s="286">
        <v>5</v>
      </c>
      <c r="F19" s="285">
        <v>6</v>
      </c>
      <c r="G19" s="287">
        <v>7</v>
      </c>
      <c r="H19" s="288">
        <v>8</v>
      </c>
      <c r="I19" s="286">
        <v>9</v>
      </c>
      <c r="J19" s="286">
        <v>10</v>
      </c>
      <c r="K19" s="286">
        <v>11</v>
      </c>
      <c r="L19" s="289">
        <v>12</v>
      </c>
      <c r="M19" s="288">
        <v>13</v>
      </c>
      <c r="N19" s="286">
        <v>14</v>
      </c>
      <c r="O19" s="286">
        <v>15</v>
      </c>
      <c r="P19" s="286">
        <v>16</v>
      </c>
      <c r="Q19" s="286">
        <v>17</v>
      </c>
      <c r="R19" s="286">
        <v>18</v>
      </c>
      <c r="S19" s="289">
        <v>19</v>
      </c>
    </row>
    <row r="20" spans="1:27" ht="22.5">
      <c r="A20" s="290" t="s">
        <v>402</v>
      </c>
      <c r="B20" s="291">
        <v>2</v>
      </c>
      <c r="C20" s="292">
        <v>2</v>
      </c>
      <c r="D20" s="292">
        <v>2</v>
      </c>
      <c r="E20" s="293">
        <v>2</v>
      </c>
      <c r="F20" s="292">
        <v>2</v>
      </c>
      <c r="G20" s="294">
        <v>2</v>
      </c>
      <c r="H20" s="295">
        <v>6000</v>
      </c>
      <c r="I20" s="292">
        <v>900</v>
      </c>
      <c r="J20" s="292"/>
      <c r="K20" s="292"/>
      <c r="L20" s="296">
        <f t="shared" ref="L20:L39" si="0">SUM(H20:K20)</f>
        <v>6900</v>
      </c>
      <c r="M20" s="295">
        <v>5740.48</v>
      </c>
      <c r="N20" s="292">
        <v>828.59</v>
      </c>
      <c r="O20" s="292"/>
      <c r="P20" s="292"/>
      <c r="Q20" s="292"/>
      <c r="R20" s="292"/>
      <c r="S20" s="296">
        <f t="shared" ref="S20:S39" si="1">SUM(M20:R20)</f>
        <v>6569.07</v>
      </c>
    </row>
    <row r="21" spans="1:27" ht="12.75">
      <c r="A21" s="297" t="s">
        <v>403</v>
      </c>
      <c r="B21" s="295">
        <v>1</v>
      </c>
      <c r="C21" s="292">
        <v>1</v>
      </c>
      <c r="D21" s="292">
        <v>1</v>
      </c>
      <c r="E21" s="293">
        <v>1</v>
      </c>
      <c r="F21" s="292">
        <v>1</v>
      </c>
      <c r="G21" s="294">
        <v>1</v>
      </c>
      <c r="H21" s="295">
        <v>3300</v>
      </c>
      <c r="I21" s="292">
        <v>800</v>
      </c>
      <c r="J21" s="292"/>
      <c r="K21" s="292"/>
      <c r="L21" s="296">
        <f t="shared" si="0"/>
        <v>4100</v>
      </c>
      <c r="M21" s="295">
        <v>3120.96</v>
      </c>
      <c r="N21" s="292">
        <v>624.17999999999995</v>
      </c>
      <c r="O21" s="292"/>
      <c r="P21" s="292"/>
      <c r="Q21" s="292"/>
      <c r="R21" s="292"/>
      <c r="S21" s="296">
        <f t="shared" si="1"/>
        <v>3745.14</v>
      </c>
    </row>
    <row r="22" spans="1:27" ht="12.75">
      <c r="A22" s="298" t="s">
        <v>404</v>
      </c>
      <c r="B22" s="295"/>
      <c r="C22" s="292"/>
      <c r="D22" s="292"/>
      <c r="E22" s="293"/>
      <c r="F22" s="292"/>
      <c r="G22" s="294"/>
      <c r="H22" s="295"/>
      <c r="I22" s="292"/>
      <c r="J22" s="292"/>
      <c r="K22" s="292"/>
      <c r="L22" s="296">
        <f t="shared" si="0"/>
        <v>0</v>
      </c>
      <c r="M22" s="295"/>
      <c r="N22" s="292"/>
      <c r="O22" s="292"/>
      <c r="P22" s="292"/>
      <c r="Q22" s="293"/>
      <c r="R22" s="293"/>
      <c r="S22" s="296">
        <f t="shared" si="1"/>
        <v>0</v>
      </c>
    </row>
    <row r="23" spans="1:27" ht="12.75">
      <c r="A23" s="297" t="s">
        <v>403</v>
      </c>
      <c r="B23" s="295"/>
      <c r="C23" s="292"/>
      <c r="D23" s="292"/>
      <c r="E23" s="293"/>
      <c r="F23" s="292"/>
      <c r="G23" s="294"/>
      <c r="H23" s="295"/>
      <c r="I23" s="292"/>
      <c r="J23" s="292"/>
      <c r="K23" s="292"/>
      <c r="L23" s="296">
        <f t="shared" si="0"/>
        <v>0</v>
      </c>
      <c r="M23" s="295"/>
      <c r="N23" s="292"/>
      <c r="O23" s="292"/>
      <c r="P23" s="292"/>
      <c r="Q23" s="293"/>
      <c r="R23" s="293"/>
      <c r="S23" s="296">
        <f t="shared" si="1"/>
        <v>0</v>
      </c>
    </row>
    <row r="24" spans="1:27" ht="18.75" customHeight="1">
      <c r="A24" s="299" t="s">
        <v>405</v>
      </c>
      <c r="B24" s="300">
        <v>18.2</v>
      </c>
      <c r="C24" s="301">
        <v>18.2</v>
      </c>
      <c r="D24" s="302">
        <v>18.2</v>
      </c>
      <c r="E24" s="303">
        <v>18.2</v>
      </c>
      <c r="F24" s="301">
        <v>18.2</v>
      </c>
      <c r="G24" s="304">
        <v>18.2</v>
      </c>
      <c r="H24" s="295">
        <v>38000</v>
      </c>
      <c r="I24" s="301"/>
      <c r="J24" s="301"/>
      <c r="K24" s="302"/>
      <c r="L24" s="296">
        <f t="shared" si="0"/>
        <v>38000</v>
      </c>
      <c r="M24" s="295">
        <v>36147.47</v>
      </c>
      <c r="N24" s="301"/>
      <c r="O24" s="301"/>
      <c r="P24" s="301"/>
      <c r="Q24" s="303"/>
      <c r="R24" s="303"/>
      <c r="S24" s="296">
        <f t="shared" si="1"/>
        <v>36147.47</v>
      </c>
    </row>
    <row r="25" spans="1:27" ht="12.75">
      <c r="A25" s="305" t="s">
        <v>406</v>
      </c>
      <c r="B25" s="300">
        <v>9.5500000000000007</v>
      </c>
      <c r="C25" s="301">
        <v>9.5500000000000007</v>
      </c>
      <c r="D25" s="302">
        <v>9.5500000000000007</v>
      </c>
      <c r="E25" s="303">
        <v>9.5500000000000007</v>
      </c>
      <c r="F25" s="301">
        <v>9.5500000000000007</v>
      </c>
      <c r="G25" s="304">
        <v>9.5500000000000007</v>
      </c>
      <c r="H25" s="295">
        <v>18300</v>
      </c>
      <c r="I25" s="301"/>
      <c r="J25" s="301"/>
      <c r="K25" s="302"/>
      <c r="L25" s="296">
        <f t="shared" si="0"/>
        <v>18300</v>
      </c>
      <c r="M25" s="295">
        <v>17319.87</v>
      </c>
      <c r="N25" s="301"/>
      <c r="O25" s="301"/>
      <c r="P25" s="301"/>
      <c r="Q25" s="303"/>
      <c r="R25" s="303"/>
      <c r="S25" s="296">
        <f t="shared" si="1"/>
        <v>17319.87</v>
      </c>
    </row>
    <row r="26" spans="1:27" ht="12.75">
      <c r="A26" s="306" t="s">
        <v>407</v>
      </c>
      <c r="B26" s="300">
        <v>1.5</v>
      </c>
      <c r="C26" s="301">
        <v>1.5</v>
      </c>
      <c r="D26" s="302">
        <v>1.5</v>
      </c>
      <c r="E26" s="303">
        <v>1.5</v>
      </c>
      <c r="F26" s="301">
        <v>1.5</v>
      </c>
      <c r="G26" s="304">
        <v>1.5</v>
      </c>
      <c r="H26" s="295">
        <v>3500</v>
      </c>
      <c r="I26" s="301"/>
      <c r="J26" s="301"/>
      <c r="K26" s="302"/>
      <c r="L26" s="296">
        <f t="shared" si="0"/>
        <v>3500</v>
      </c>
      <c r="M26" s="295">
        <v>2521.9299999999998</v>
      </c>
      <c r="N26" s="301"/>
      <c r="O26" s="301"/>
      <c r="P26" s="301"/>
      <c r="Q26" s="303"/>
      <c r="R26" s="303"/>
      <c r="S26" s="296">
        <f t="shared" si="1"/>
        <v>2521.9299999999998</v>
      </c>
    </row>
    <row r="27" spans="1:27" ht="12.75">
      <c r="A27" s="305" t="s">
        <v>406</v>
      </c>
      <c r="B27" s="300">
        <v>1.25</v>
      </c>
      <c r="C27" s="301">
        <v>1.25</v>
      </c>
      <c r="D27" s="302">
        <v>1.25</v>
      </c>
      <c r="E27" s="303">
        <v>1.25</v>
      </c>
      <c r="F27" s="301">
        <v>1.25</v>
      </c>
      <c r="G27" s="304">
        <v>1.25</v>
      </c>
      <c r="H27" s="295">
        <v>2900</v>
      </c>
      <c r="I27" s="301"/>
      <c r="J27" s="301"/>
      <c r="K27" s="302"/>
      <c r="L27" s="296">
        <f t="shared" si="0"/>
        <v>2900</v>
      </c>
      <c r="M27" s="295">
        <v>2101.61</v>
      </c>
      <c r="N27" s="301"/>
      <c r="O27" s="301"/>
      <c r="P27" s="301"/>
      <c r="Q27" s="303"/>
      <c r="R27" s="303"/>
      <c r="S27" s="296">
        <f t="shared" si="1"/>
        <v>2101.61</v>
      </c>
    </row>
    <row r="28" spans="1:27" ht="12.75">
      <c r="A28" s="299" t="s">
        <v>408</v>
      </c>
      <c r="B28" s="300">
        <v>2.5</v>
      </c>
      <c r="C28" s="301">
        <v>3</v>
      </c>
      <c r="D28" s="302">
        <v>2.83</v>
      </c>
      <c r="E28" s="303">
        <v>2.5</v>
      </c>
      <c r="F28" s="301">
        <v>3</v>
      </c>
      <c r="G28" s="304">
        <v>2.83</v>
      </c>
      <c r="H28" s="295">
        <v>3700</v>
      </c>
      <c r="I28" s="301">
        <v>200</v>
      </c>
      <c r="J28" s="301"/>
      <c r="K28" s="302"/>
      <c r="L28" s="296">
        <f t="shared" si="0"/>
        <v>3900</v>
      </c>
      <c r="M28" s="295">
        <v>2507.38</v>
      </c>
      <c r="N28" s="301">
        <v>151.97</v>
      </c>
      <c r="O28" s="301"/>
      <c r="P28" s="301"/>
      <c r="Q28" s="303"/>
      <c r="R28" s="303"/>
      <c r="S28" s="296">
        <f t="shared" si="1"/>
        <v>2659.35</v>
      </c>
    </row>
    <row r="29" spans="1:27" ht="12.75">
      <c r="A29" s="305" t="s">
        <v>406</v>
      </c>
      <c r="B29" s="300"/>
      <c r="C29" s="301"/>
      <c r="D29" s="302"/>
      <c r="E29" s="303"/>
      <c r="F29" s="301"/>
      <c r="G29" s="304"/>
      <c r="H29" s="295"/>
      <c r="I29" s="301"/>
      <c r="J29" s="301"/>
      <c r="K29" s="302"/>
      <c r="L29" s="296">
        <f t="shared" si="0"/>
        <v>0</v>
      </c>
      <c r="M29" s="295"/>
      <c r="N29" s="301"/>
      <c r="O29" s="301"/>
      <c r="P29" s="301"/>
      <c r="Q29" s="303"/>
      <c r="R29" s="303"/>
      <c r="S29" s="296">
        <f t="shared" si="1"/>
        <v>0</v>
      </c>
    </row>
    <row r="30" spans="1:27" ht="12.75">
      <c r="A30" s="307" t="s">
        <v>409</v>
      </c>
      <c r="B30" s="300"/>
      <c r="C30" s="301"/>
      <c r="D30" s="302"/>
      <c r="E30" s="303"/>
      <c r="F30" s="301"/>
      <c r="G30" s="304"/>
      <c r="H30" s="295"/>
      <c r="I30" s="301"/>
      <c r="J30" s="301"/>
      <c r="K30" s="302"/>
      <c r="L30" s="296">
        <f t="shared" si="0"/>
        <v>0</v>
      </c>
      <c r="M30" s="295"/>
      <c r="N30" s="301"/>
      <c r="O30" s="301"/>
      <c r="P30" s="301"/>
      <c r="Q30" s="303"/>
      <c r="R30" s="303"/>
      <c r="S30" s="296">
        <f t="shared" si="1"/>
        <v>0</v>
      </c>
    </row>
    <row r="31" spans="1:27" ht="12.75">
      <c r="A31" s="305" t="s">
        <v>406</v>
      </c>
      <c r="B31" s="300"/>
      <c r="C31" s="301"/>
      <c r="D31" s="302"/>
      <c r="E31" s="303"/>
      <c r="F31" s="301"/>
      <c r="G31" s="304"/>
      <c r="H31" s="295"/>
      <c r="I31" s="301"/>
      <c r="J31" s="301"/>
      <c r="K31" s="302"/>
      <c r="L31" s="296">
        <f t="shared" si="0"/>
        <v>0</v>
      </c>
      <c r="M31" s="295"/>
      <c r="N31" s="301"/>
      <c r="O31" s="301"/>
      <c r="P31" s="301"/>
      <c r="Q31" s="303"/>
      <c r="R31" s="303"/>
      <c r="S31" s="296">
        <f t="shared" si="1"/>
        <v>0</v>
      </c>
    </row>
    <row r="32" spans="1:27" ht="12.75">
      <c r="A32" s="299" t="s">
        <v>410</v>
      </c>
      <c r="B32" s="300">
        <v>28.15</v>
      </c>
      <c r="C32" s="301">
        <v>28.15</v>
      </c>
      <c r="D32" s="302">
        <v>28.15</v>
      </c>
      <c r="E32" s="303">
        <v>28.15</v>
      </c>
      <c r="F32" s="301">
        <v>28.15</v>
      </c>
      <c r="G32" s="304">
        <v>28.15</v>
      </c>
      <c r="H32" s="295">
        <v>41800</v>
      </c>
      <c r="I32" s="301">
        <v>4100</v>
      </c>
      <c r="J32" s="301"/>
      <c r="K32" s="302"/>
      <c r="L32" s="296">
        <f t="shared" si="0"/>
        <v>45900</v>
      </c>
      <c r="M32" s="295">
        <v>40968.620000000003</v>
      </c>
      <c r="N32" s="301">
        <v>4007.54</v>
      </c>
      <c r="O32" s="301"/>
      <c r="P32" s="301"/>
      <c r="Q32" s="303"/>
      <c r="R32" s="303"/>
      <c r="S32" s="296">
        <f t="shared" si="1"/>
        <v>44976.160000000003</v>
      </c>
    </row>
    <row r="33" spans="1:19" ht="13.5" thickBot="1">
      <c r="A33" s="308" t="s">
        <v>411</v>
      </c>
      <c r="B33" s="309">
        <v>7.25</v>
      </c>
      <c r="C33" s="310">
        <v>7.25</v>
      </c>
      <c r="D33" s="311">
        <v>7.25</v>
      </c>
      <c r="E33" s="312">
        <v>7.25</v>
      </c>
      <c r="F33" s="310">
        <v>7.25</v>
      </c>
      <c r="G33" s="313">
        <v>7.25</v>
      </c>
      <c r="H33" s="309">
        <v>8500</v>
      </c>
      <c r="I33" s="310"/>
      <c r="J33" s="310"/>
      <c r="K33" s="311"/>
      <c r="L33" s="314">
        <f t="shared" si="0"/>
        <v>8500</v>
      </c>
      <c r="M33" s="315">
        <v>8412.48</v>
      </c>
      <c r="N33" s="310"/>
      <c r="O33" s="310"/>
      <c r="P33" s="310"/>
      <c r="Q33" s="312"/>
      <c r="R33" s="312"/>
      <c r="S33" s="314">
        <f t="shared" si="1"/>
        <v>8412.48</v>
      </c>
    </row>
    <row r="34" spans="1:19" ht="12.75">
      <c r="A34" s="316" t="s">
        <v>338</v>
      </c>
      <c r="B34" s="317">
        <f>SUM(B20,B24,B26,B28,B30,B32,B22)</f>
        <v>52.349999999999994</v>
      </c>
      <c r="C34" s="318">
        <f t="shared" ref="C34:R34" si="2">SUM(C20,C24,C26,C28,C30,C32,C22)</f>
        <v>52.849999999999994</v>
      </c>
      <c r="D34" s="318">
        <f t="shared" si="2"/>
        <v>52.68</v>
      </c>
      <c r="E34" s="318">
        <f t="shared" si="2"/>
        <v>52.349999999999994</v>
      </c>
      <c r="F34" s="318">
        <f t="shared" si="2"/>
        <v>52.849999999999994</v>
      </c>
      <c r="G34" s="319">
        <f t="shared" si="2"/>
        <v>52.68</v>
      </c>
      <c r="H34" s="317">
        <f t="shared" si="2"/>
        <v>93000</v>
      </c>
      <c r="I34" s="318">
        <f t="shared" si="2"/>
        <v>5200</v>
      </c>
      <c r="J34" s="318">
        <f t="shared" si="2"/>
        <v>0</v>
      </c>
      <c r="K34" s="318">
        <f t="shared" si="2"/>
        <v>0</v>
      </c>
      <c r="L34" s="320">
        <f t="shared" si="0"/>
        <v>98200</v>
      </c>
      <c r="M34" s="317">
        <f t="shared" si="2"/>
        <v>87885.88</v>
      </c>
      <c r="N34" s="318">
        <f t="shared" si="2"/>
        <v>4988.1000000000004</v>
      </c>
      <c r="O34" s="318">
        <f t="shared" si="2"/>
        <v>0</v>
      </c>
      <c r="P34" s="318">
        <f t="shared" si="2"/>
        <v>0</v>
      </c>
      <c r="Q34" s="318">
        <f t="shared" si="2"/>
        <v>0</v>
      </c>
      <c r="R34" s="318">
        <f t="shared" si="2"/>
        <v>0</v>
      </c>
      <c r="S34" s="320">
        <f t="shared" si="1"/>
        <v>92873.98000000001</v>
      </c>
    </row>
    <row r="35" spans="1:19" ht="13.5" thickBot="1">
      <c r="A35" s="321" t="s">
        <v>412</v>
      </c>
      <c r="B35" s="322">
        <f>SUM(B21,B25,B27,B29,B31,B23)</f>
        <v>11.8</v>
      </c>
      <c r="C35" s="323">
        <f t="shared" ref="C35:R35" si="3">SUM(C21,C25,C27,C29,C31,C23)</f>
        <v>11.8</v>
      </c>
      <c r="D35" s="323">
        <f t="shared" si="3"/>
        <v>11.8</v>
      </c>
      <c r="E35" s="323">
        <f t="shared" si="3"/>
        <v>11.8</v>
      </c>
      <c r="F35" s="323">
        <f t="shared" si="3"/>
        <v>11.8</v>
      </c>
      <c r="G35" s="324">
        <f t="shared" si="3"/>
        <v>11.8</v>
      </c>
      <c r="H35" s="322">
        <f t="shared" si="3"/>
        <v>24500</v>
      </c>
      <c r="I35" s="323">
        <f t="shared" si="3"/>
        <v>800</v>
      </c>
      <c r="J35" s="323">
        <f t="shared" si="3"/>
        <v>0</v>
      </c>
      <c r="K35" s="323">
        <f t="shared" si="3"/>
        <v>0</v>
      </c>
      <c r="L35" s="325">
        <f t="shared" si="0"/>
        <v>25300</v>
      </c>
      <c r="M35" s="322">
        <f t="shared" si="3"/>
        <v>22542.44</v>
      </c>
      <c r="N35" s="323">
        <f t="shared" si="3"/>
        <v>624.17999999999995</v>
      </c>
      <c r="O35" s="323">
        <f t="shared" si="3"/>
        <v>0</v>
      </c>
      <c r="P35" s="323">
        <f t="shared" si="3"/>
        <v>0</v>
      </c>
      <c r="Q35" s="323">
        <f t="shared" si="3"/>
        <v>0</v>
      </c>
      <c r="R35" s="323">
        <f t="shared" si="3"/>
        <v>0</v>
      </c>
      <c r="S35" s="325">
        <f t="shared" si="1"/>
        <v>23166.62</v>
      </c>
    </row>
    <row r="36" spans="1:19" ht="12.75">
      <c r="A36" s="326" t="s">
        <v>413</v>
      </c>
      <c r="B36" s="327">
        <f>SUM(B20,B24,B26,B22)</f>
        <v>21.7</v>
      </c>
      <c r="C36" s="328">
        <f t="shared" ref="C36:R37" si="4">SUM(C20,C24,C26,C22)</f>
        <v>21.7</v>
      </c>
      <c r="D36" s="328">
        <f t="shared" si="4"/>
        <v>21.7</v>
      </c>
      <c r="E36" s="328">
        <f t="shared" si="4"/>
        <v>21.7</v>
      </c>
      <c r="F36" s="328">
        <f t="shared" si="4"/>
        <v>21.7</v>
      </c>
      <c r="G36" s="329">
        <f t="shared" si="4"/>
        <v>21.7</v>
      </c>
      <c r="H36" s="327">
        <f t="shared" si="4"/>
        <v>47500</v>
      </c>
      <c r="I36" s="328">
        <f t="shared" si="4"/>
        <v>900</v>
      </c>
      <c r="J36" s="328">
        <f t="shared" si="4"/>
        <v>0</v>
      </c>
      <c r="K36" s="328">
        <f t="shared" si="4"/>
        <v>0</v>
      </c>
      <c r="L36" s="330">
        <f t="shared" si="0"/>
        <v>48400</v>
      </c>
      <c r="M36" s="327">
        <f t="shared" si="4"/>
        <v>44409.88</v>
      </c>
      <c r="N36" s="328">
        <f t="shared" si="4"/>
        <v>828.59</v>
      </c>
      <c r="O36" s="328">
        <f t="shared" si="4"/>
        <v>0</v>
      </c>
      <c r="P36" s="328">
        <f t="shared" si="4"/>
        <v>0</v>
      </c>
      <c r="Q36" s="328">
        <f t="shared" si="4"/>
        <v>0</v>
      </c>
      <c r="R36" s="328">
        <f t="shared" si="4"/>
        <v>0</v>
      </c>
      <c r="S36" s="330">
        <f t="shared" si="1"/>
        <v>45238.469999999994</v>
      </c>
    </row>
    <row r="37" spans="1:19" ht="12.75">
      <c r="A37" s="331" t="s">
        <v>406</v>
      </c>
      <c r="B37" s="332">
        <f>SUM(B21,B25,B27,B23)</f>
        <v>11.8</v>
      </c>
      <c r="C37" s="333">
        <f>SUM(C21,C25,C27,C23)</f>
        <v>11.8</v>
      </c>
      <c r="D37" s="333">
        <f t="shared" si="4"/>
        <v>11.8</v>
      </c>
      <c r="E37" s="333">
        <f t="shared" si="4"/>
        <v>11.8</v>
      </c>
      <c r="F37" s="333">
        <f t="shared" si="4"/>
        <v>11.8</v>
      </c>
      <c r="G37" s="334">
        <f t="shared" si="4"/>
        <v>11.8</v>
      </c>
      <c r="H37" s="332">
        <f t="shared" si="4"/>
        <v>24500</v>
      </c>
      <c r="I37" s="333">
        <f t="shared" si="4"/>
        <v>800</v>
      </c>
      <c r="J37" s="333">
        <f t="shared" si="4"/>
        <v>0</v>
      </c>
      <c r="K37" s="333">
        <f t="shared" si="4"/>
        <v>0</v>
      </c>
      <c r="L37" s="296">
        <f t="shared" si="0"/>
        <v>25300</v>
      </c>
      <c r="M37" s="332">
        <f t="shared" si="4"/>
        <v>22542.44</v>
      </c>
      <c r="N37" s="333">
        <f t="shared" si="4"/>
        <v>624.17999999999995</v>
      </c>
      <c r="O37" s="333">
        <f t="shared" si="4"/>
        <v>0</v>
      </c>
      <c r="P37" s="333">
        <f t="shared" si="4"/>
        <v>0</v>
      </c>
      <c r="Q37" s="333">
        <f t="shared" si="4"/>
        <v>0</v>
      </c>
      <c r="R37" s="333">
        <f t="shared" si="4"/>
        <v>0</v>
      </c>
      <c r="S37" s="296">
        <f t="shared" si="1"/>
        <v>23166.62</v>
      </c>
    </row>
    <row r="38" spans="1:19" ht="12.75">
      <c r="A38" s="335" t="s">
        <v>414</v>
      </c>
      <c r="B38" s="332">
        <f>SUM(B26,B28,B30)</f>
        <v>4</v>
      </c>
      <c r="C38" s="333">
        <f t="shared" ref="C38:R39" si="5">SUM(C26,C28,C30)</f>
        <v>4.5</v>
      </c>
      <c r="D38" s="333">
        <f t="shared" si="5"/>
        <v>4.33</v>
      </c>
      <c r="E38" s="333">
        <f t="shared" si="5"/>
        <v>4</v>
      </c>
      <c r="F38" s="333">
        <f t="shared" si="5"/>
        <v>4.5</v>
      </c>
      <c r="G38" s="334">
        <f t="shared" si="5"/>
        <v>4.33</v>
      </c>
      <c r="H38" s="332">
        <f t="shared" si="5"/>
        <v>7200</v>
      </c>
      <c r="I38" s="333">
        <f t="shared" si="5"/>
        <v>200</v>
      </c>
      <c r="J38" s="333">
        <f t="shared" si="5"/>
        <v>0</v>
      </c>
      <c r="K38" s="333">
        <f t="shared" si="5"/>
        <v>0</v>
      </c>
      <c r="L38" s="296">
        <f t="shared" si="0"/>
        <v>7400</v>
      </c>
      <c r="M38" s="332">
        <f t="shared" si="5"/>
        <v>5029.3099999999995</v>
      </c>
      <c r="N38" s="333">
        <f t="shared" si="5"/>
        <v>151.97</v>
      </c>
      <c r="O38" s="333">
        <f t="shared" si="5"/>
        <v>0</v>
      </c>
      <c r="P38" s="333">
        <f t="shared" si="5"/>
        <v>0</v>
      </c>
      <c r="Q38" s="333">
        <f t="shared" si="5"/>
        <v>0</v>
      </c>
      <c r="R38" s="333">
        <f t="shared" si="5"/>
        <v>0</v>
      </c>
      <c r="S38" s="296">
        <f t="shared" si="1"/>
        <v>5181.28</v>
      </c>
    </row>
    <row r="39" spans="1:19" ht="13.5" thickBot="1">
      <c r="A39" s="336" t="s">
        <v>406</v>
      </c>
      <c r="B39" s="337">
        <f>SUM(B27,B29,B31)</f>
        <v>1.25</v>
      </c>
      <c r="C39" s="338">
        <f t="shared" si="5"/>
        <v>1.25</v>
      </c>
      <c r="D39" s="338">
        <f t="shared" si="5"/>
        <v>1.25</v>
      </c>
      <c r="E39" s="338">
        <f t="shared" si="5"/>
        <v>1.25</v>
      </c>
      <c r="F39" s="338">
        <f t="shared" si="5"/>
        <v>1.25</v>
      </c>
      <c r="G39" s="339">
        <f t="shared" si="5"/>
        <v>1.25</v>
      </c>
      <c r="H39" s="337">
        <f t="shared" si="5"/>
        <v>2900</v>
      </c>
      <c r="I39" s="338">
        <f t="shared" si="5"/>
        <v>0</v>
      </c>
      <c r="J39" s="338">
        <f t="shared" si="5"/>
        <v>0</v>
      </c>
      <c r="K39" s="338">
        <f t="shared" si="5"/>
        <v>0</v>
      </c>
      <c r="L39" s="325">
        <f t="shared" si="0"/>
        <v>2900</v>
      </c>
      <c r="M39" s="337">
        <f t="shared" si="5"/>
        <v>2101.61</v>
      </c>
      <c r="N39" s="338">
        <f t="shared" si="5"/>
        <v>0</v>
      </c>
      <c r="O39" s="338">
        <f t="shared" si="5"/>
        <v>0</v>
      </c>
      <c r="P39" s="338">
        <f t="shared" si="5"/>
        <v>0</v>
      </c>
      <c r="Q39" s="338">
        <f t="shared" si="5"/>
        <v>0</v>
      </c>
      <c r="R39" s="338">
        <f t="shared" si="5"/>
        <v>0</v>
      </c>
      <c r="S39" s="325">
        <f t="shared" si="1"/>
        <v>2101.61</v>
      </c>
    </row>
    <row r="40" spans="1:19" ht="9" customHeight="1"/>
    <row r="41" spans="1:19" ht="12.75">
      <c r="A41" s="340" t="s">
        <v>415</v>
      </c>
      <c r="B41" s="340"/>
      <c r="C41" s="340"/>
      <c r="D41" s="248"/>
      <c r="E41" s="248"/>
      <c r="F41" s="248"/>
      <c r="G41" s="248"/>
      <c r="H41" s="248"/>
      <c r="I41" s="248"/>
      <c r="J41" s="248"/>
      <c r="K41" s="248"/>
      <c r="L41" s="238"/>
      <c r="M41" s="238"/>
      <c r="N41" s="238"/>
      <c r="O41" s="238"/>
      <c r="P41" s="238"/>
      <c r="Q41" s="238"/>
      <c r="R41" s="238"/>
      <c r="S41" s="238"/>
    </row>
    <row r="42" spans="1:19" ht="12.75">
      <c r="A42" s="341" t="s">
        <v>317</v>
      </c>
      <c r="B42" s="341"/>
      <c r="C42" s="341"/>
      <c r="D42" s="238"/>
      <c r="E42" s="342"/>
      <c r="F42" s="342"/>
      <c r="G42" s="342"/>
      <c r="H42" s="342"/>
      <c r="I42" s="342"/>
      <c r="J42" s="341"/>
      <c r="K42" s="559" t="s">
        <v>239</v>
      </c>
      <c r="L42" s="559"/>
      <c r="M42" s="559"/>
      <c r="N42" s="559"/>
      <c r="O42" s="559"/>
      <c r="P42" s="559"/>
      <c r="Q42" s="238"/>
      <c r="R42" s="238"/>
      <c r="S42" s="238"/>
    </row>
    <row r="43" spans="1:19" ht="9" customHeight="1">
      <c r="A43" s="536"/>
      <c r="B43" s="536"/>
      <c r="C43" s="247"/>
      <c r="D43" s="238"/>
      <c r="E43" s="238"/>
      <c r="F43" s="560" t="s">
        <v>231</v>
      </c>
      <c r="G43" s="560"/>
      <c r="H43" s="560"/>
      <c r="I43" s="340"/>
      <c r="J43" s="340"/>
      <c r="K43" s="340"/>
      <c r="L43" s="340"/>
      <c r="M43" s="343" t="s">
        <v>232</v>
      </c>
      <c r="N43" s="343"/>
      <c r="O43" s="247"/>
      <c r="P43" s="238"/>
      <c r="Q43" s="238"/>
      <c r="R43" s="238"/>
      <c r="S43" s="238"/>
    </row>
    <row r="44" spans="1:19" ht="3.75" customHeight="1">
      <c r="A44" s="247"/>
      <c r="B44" s="247"/>
      <c r="C44" s="247"/>
      <c r="D44" s="238"/>
      <c r="E44" s="238"/>
      <c r="F44" s="238"/>
      <c r="G44" s="238"/>
      <c r="H44" s="247"/>
      <c r="I44" s="238"/>
      <c r="J44" s="238"/>
      <c r="K44" s="248"/>
      <c r="L44" s="248"/>
      <c r="M44" s="247"/>
      <c r="N44" s="247"/>
      <c r="O44" s="247"/>
      <c r="P44" s="238"/>
      <c r="Q44" s="238"/>
      <c r="R44" s="238"/>
      <c r="S44" s="238"/>
    </row>
    <row r="45" spans="1:19" ht="12.75" customHeight="1">
      <c r="A45" s="341" t="s">
        <v>320</v>
      </c>
      <c r="B45" s="341"/>
      <c r="C45" s="341"/>
      <c r="D45" s="238"/>
      <c r="E45" s="342"/>
      <c r="F45" s="342"/>
      <c r="G45" s="342"/>
      <c r="H45" s="342"/>
      <c r="I45" s="342"/>
      <c r="J45" s="341"/>
      <c r="K45" s="559" t="s">
        <v>234</v>
      </c>
      <c r="L45" s="559"/>
      <c r="M45" s="559"/>
      <c r="N45" s="559"/>
      <c r="O45" s="559"/>
      <c r="P45" s="559"/>
      <c r="Q45" s="238"/>
      <c r="R45" s="238"/>
      <c r="S45" s="238"/>
    </row>
    <row r="46" spans="1:19" ht="12.75">
      <c r="A46" s="536"/>
      <c r="B46" s="536"/>
      <c r="C46" s="247"/>
      <c r="D46" s="238"/>
      <c r="E46" s="238"/>
      <c r="F46" s="560" t="s">
        <v>231</v>
      </c>
      <c r="G46" s="560"/>
      <c r="H46" s="560"/>
      <c r="I46" s="340"/>
      <c r="J46" s="340"/>
      <c r="K46" s="340"/>
      <c r="L46" s="340"/>
      <c r="M46" s="343" t="s">
        <v>232</v>
      </c>
      <c r="N46" s="343"/>
      <c r="O46" s="247"/>
      <c r="P46" s="238"/>
      <c r="Q46" s="238"/>
      <c r="R46" s="238"/>
      <c r="S46" s="238"/>
    </row>
    <row r="47" spans="1:19">
      <c r="A47" s="238"/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</row>
    <row r="50" spans="6:6">
      <c r="F50" s="239" t="s">
        <v>416</v>
      </c>
    </row>
  </sheetData>
  <mergeCells count="37">
    <mergeCell ref="K45:P45"/>
    <mergeCell ref="A46:B46"/>
    <mergeCell ref="F46:H46"/>
    <mergeCell ref="Q17:Q18"/>
    <mergeCell ref="R17:R18"/>
    <mergeCell ref="K42:P42"/>
    <mergeCell ref="A43:B43"/>
    <mergeCell ref="F43:H43"/>
    <mergeCell ref="K17:K18"/>
    <mergeCell ref="L17:L18"/>
    <mergeCell ref="M17:M18"/>
    <mergeCell ref="N17:N18"/>
    <mergeCell ref="O17:O18"/>
    <mergeCell ref="P17:P18"/>
    <mergeCell ref="I13:O13"/>
    <mergeCell ref="A16:A18"/>
    <mergeCell ref="B16:G16"/>
    <mergeCell ref="H16:L16"/>
    <mergeCell ref="M16:S16"/>
    <mergeCell ref="B17:D17"/>
    <mergeCell ref="E17:G17"/>
    <mergeCell ref="H17:H18"/>
    <mergeCell ref="I17:I18"/>
    <mergeCell ref="J17:J18"/>
    <mergeCell ref="S17:S18"/>
    <mergeCell ref="R12:S12"/>
    <mergeCell ref="N1:S2"/>
    <mergeCell ref="B2:M2"/>
    <mergeCell ref="A5:S5"/>
    <mergeCell ref="J6:M6"/>
    <mergeCell ref="D7:L7"/>
    <mergeCell ref="E8:L8"/>
    <mergeCell ref="J9:K9"/>
    <mergeCell ref="B10:C10"/>
    <mergeCell ref="J10:K10"/>
    <mergeCell ref="J12:O12"/>
    <mergeCell ref="P12:Q12"/>
  </mergeCells>
  <dataValidations count="1">
    <dataValidation type="whole" allowBlank="1" showInputMessage="1" showErrorMessage="1" error="1&lt;=kodas&lt;5501" sqref="Q10:Q11 Q13" xr:uid="{44681563-CBCA-4A90-8FF1-BFC375CBFF08}">
      <formula1>1</formula1>
      <formula2>5501</formula2>
    </dataValidation>
  </dataValidations>
  <pageMargins left="1.3779527559055118" right="0.23622047244094491" top="0.74803149606299213" bottom="0.74803149606299213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7B250-F614-4556-BFCA-67815E49B191}">
  <dimension ref="A1:R37"/>
  <sheetViews>
    <sheetView topLeftCell="A7" workbookViewId="0">
      <selection activeCell="A27" sqref="A27:D28"/>
    </sheetView>
  </sheetViews>
  <sheetFormatPr defaultRowHeight="15"/>
  <cols>
    <col min="1" max="4" width="9.140625" style="155"/>
    <col min="5" max="5" width="11.7109375" style="155" customWidth="1"/>
    <col min="6" max="6" width="4.28515625" style="155" customWidth="1"/>
    <col min="7" max="8" width="9.140625" style="155"/>
    <col min="9" max="9" width="6.5703125" style="155" customWidth="1"/>
    <col min="10" max="10" width="9.140625" style="155"/>
    <col min="11" max="11" width="5.28515625" style="155" customWidth="1"/>
    <col min="12" max="12" width="7.140625" style="155" customWidth="1"/>
    <col min="13" max="13" width="7.5703125" style="155" customWidth="1"/>
    <col min="14" max="14" width="17.85546875" style="155" customWidth="1"/>
    <col min="15" max="16384" width="9.140625" style="155"/>
  </cols>
  <sheetData>
    <row r="1" spans="1:14">
      <c r="M1" s="155" t="s">
        <v>419</v>
      </c>
    </row>
    <row r="2" spans="1:14">
      <c r="M2" s="155" t="s">
        <v>270</v>
      </c>
    </row>
    <row r="3" spans="1:14">
      <c r="M3" s="155" t="s">
        <v>271</v>
      </c>
    </row>
    <row r="4" spans="1:14">
      <c r="B4" s="564" t="s">
        <v>272</v>
      </c>
      <c r="C4" s="564"/>
      <c r="D4" s="564"/>
      <c r="E4" s="564"/>
      <c r="M4" s="155" t="s">
        <v>420</v>
      </c>
    </row>
    <row r="5" spans="1:14">
      <c r="B5" s="565" t="s">
        <v>273</v>
      </c>
      <c r="C5" s="565"/>
      <c r="D5" s="565"/>
      <c r="E5" s="565"/>
      <c r="M5" s="155" t="s">
        <v>421</v>
      </c>
    </row>
    <row r="7" spans="1:14">
      <c r="B7" s="490" t="s">
        <v>422</v>
      </c>
      <c r="C7" s="490"/>
      <c r="D7" s="490"/>
      <c r="E7" s="490"/>
    </row>
    <row r="8" spans="1:14">
      <c r="B8" s="565" t="s">
        <v>423</v>
      </c>
      <c r="C8" s="565"/>
      <c r="D8" s="565"/>
      <c r="E8" s="565"/>
    </row>
    <row r="9" spans="1:14">
      <c r="A9" s="156"/>
      <c r="B9" s="476"/>
      <c r="C9" s="476"/>
      <c r="D9" s="476"/>
      <c r="E9" s="476"/>
      <c r="F9" s="156"/>
      <c r="G9" s="156"/>
      <c r="H9" s="156"/>
      <c r="I9" s="156"/>
      <c r="J9" s="156"/>
      <c r="K9" s="156"/>
      <c r="L9" s="156"/>
      <c r="M9" s="563" t="s">
        <v>424</v>
      </c>
      <c r="N9" s="563"/>
    </row>
    <row r="10" spans="1:14" hidden="1">
      <c r="A10" s="345"/>
      <c r="B10" s="345"/>
      <c r="C10" s="345"/>
      <c r="D10" s="345"/>
      <c r="E10" s="345"/>
      <c r="F10" s="345"/>
      <c r="G10" s="345"/>
      <c r="H10" s="345"/>
      <c r="I10" s="345"/>
      <c r="J10" s="345"/>
      <c r="K10" s="345"/>
      <c r="L10" s="345"/>
      <c r="M10" s="345"/>
    </row>
    <row r="11" spans="1:14">
      <c r="A11" s="476" t="s">
        <v>425</v>
      </c>
      <c r="B11" s="476"/>
      <c r="C11" s="476"/>
      <c r="D11" s="476"/>
      <c r="E11" s="476"/>
      <c r="F11" s="476"/>
      <c r="G11" s="476"/>
      <c r="H11" s="476"/>
      <c r="I11" s="476"/>
      <c r="J11" s="476"/>
      <c r="K11" s="476"/>
      <c r="L11" s="476"/>
      <c r="M11" s="156"/>
      <c r="N11" s="156"/>
    </row>
    <row r="12" spans="1:14">
      <c r="M12" s="566"/>
      <c r="N12" s="566"/>
    </row>
    <row r="13" spans="1:14">
      <c r="D13" s="567" t="s">
        <v>323</v>
      </c>
      <c r="E13" s="567"/>
    </row>
    <row r="14" spans="1:14">
      <c r="D14" s="346"/>
      <c r="E14" s="347"/>
    </row>
    <row r="15" spans="1:14" hidden="1">
      <c r="J15" s="348"/>
      <c r="N15" s="349" t="s">
        <v>426</v>
      </c>
    </row>
    <row r="16" spans="1:14">
      <c r="A16" s="350"/>
      <c r="B16" s="351"/>
      <c r="C16" s="351"/>
      <c r="D16" s="352"/>
      <c r="E16" s="568" t="s">
        <v>427</v>
      </c>
      <c r="F16" s="569"/>
      <c r="G16" s="570"/>
      <c r="H16" s="353" t="s">
        <v>428</v>
      </c>
      <c r="I16" s="352"/>
      <c r="J16" s="568" t="s">
        <v>429</v>
      </c>
      <c r="K16" s="570"/>
      <c r="L16" s="571"/>
      <c r="M16" s="572"/>
      <c r="N16" s="354" t="s">
        <v>430</v>
      </c>
    </row>
    <row r="17" spans="1:18">
      <c r="A17" s="355"/>
      <c r="B17" s="476" t="s">
        <v>431</v>
      </c>
      <c r="C17" s="476"/>
      <c r="D17" s="356"/>
      <c r="E17" s="573" t="s">
        <v>432</v>
      </c>
      <c r="F17" s="574"/>
      <c r="G17" s="575"/>
      <c r="H17" s="576" t="s">
        <v>433</v>
      </c>
      <c r="I17" s="577"/>
      <c r="J17" s="576" t="s">
        <v>434</v>
      </c>
      <c r="K17" s="577"/>
      <c r="L17" s="576" t="s">
        <v>435</v>
      </c>
      <c r="M17" s="577"/>
      <c r="N17" s="357" t="s">
        <v>436</v>
      </c>
      <c r="P17" s="156"/>
    </row>
    <row r="18" spans="1:18">
      <c r="A18" s="355"/>
      <c r="D18" s="356"/>
      <c r="E18" s="588" t="s">
        <v>437</v>
      </c>
      <c r="F18" s="568" t="s">
        <v>438</v>
      </c>
      <c r="G18" s="570"/>
      <c r="H18" s="576" t="s">
        <v>439</v>
      </c>
      <c r="I18" s="577"/>
      <c r="J18" s="358" t="s">
        <v>440</v>
      </c>
      <c r="K18" s="356"/>
      <c r="L18" s="576" t="s">
        <v>434</v>
      </c>
      <c r="M18" s="577"/>
      <c r="N18" s="357" t="s">
        <v>439</v>
      </c>
      <c r="Q18" s="156"/>
      <c r="R18" s="156"/>
    </row>
    <row r="19" spans="1:18">
      <c r="A19" s="359"/>
      <c r="B19" s="158"/>
      <c r="C19" s="158"/>
      <c r="D19" s="360"/>
      <c r="E19" s="589"/>
      <c r="F19" s="573" t="s">
        <v>441</v>
      </c>
      <c r="G19" s="575"/>
      <c r="H19" s="573" t="s">
        <v>442</v>
      </c>
      <c r="I19" s="575"/>
      <c r="J19" s="573" t="s">
        <v>442</v>
      </c>
      <c r="K19" s="575"/>
      <c r="L19" s="578"/>
      <c r="M19" s="579"/>
      <c r="N19" s="357" t="s">
        <v>442</v>
      </c>
    </row>
    <row r="20" spans="1:18">
      <c r="A20" s="580" t="s">
        <v>443</v>
      </c>
      <c r="B20" s="581"/>
      <c r="C20" s="581"/>
      <c r="D20" s="582"/>
      <c r="E20" s="586" t="s">
        <v>444</v>
      </c>
      <c r="F20" s="571" t="s">
        <v>444</v>
      </c>
      <c r="G20" s="572"/>
      <c r="H20" s="571" t="s">
        <v>444</v>
      </c>
      <c r="I20" s="572"/>
      <c r="J20" s="571" t="s">
        <v>444</v>
      </c>
      <c r="K20" s="572"/>
      <c r="L20" s="571" t="s">
        <v>444</v>
      </c>
      <c r="M20" s="572"/>
      <c r="N20" s="586"/>
    </row>
    <row r="21" spans="1:18">
      <c r="A21" s="583"/>
      <c r="B21" s="584"/>
      <c r="C21" s="584"/>
      <c r="D21" s="585"/>
      <c r="E21" s="587"/>
      <c r="F21" s="578"/>
      <c r="G21" s="579"/>
      <c r="H21" s="578"/>
      <c r="I21" s="579"/>
      <c r="J21" s="578"/>
      <c r="K21" s="579"/>
      <c r="L21" s="578"/>
      <c r="M21" s="579"/>
      <c r="N21" s="587"/>
    </row>
    <row r="22" spans="1:18" ht="31.5" customHeight="1">
      <c r="A22" s="590" t="s">
        <v>445</v>
      </c>
      <c r="B22" s="591"/>
      <c r="C22" s="591"/>
      <c r="D22" s="592"/>
      <c r="E22" s="361"/>
      <c r="F22" s="593"/>
      <c r="G22" s="594"/>
      <c r="H22" s="593"/>
      <c r="I22" s="594"/>
      <c r="J22" s="593"/>
      <c r="K22" s="594"/>
      <c r="L22" s="593"/>
      <c r="M22" s="594"/>
      <c r="N22" s="361">
        <f>(H22-J22)</f>
        <v>0</v>
      </c>
    </row>
    <row r="23" spans="1:18" ht="30" customHeight="1">
      <c r="A23" s="590" t="s">
        <v>446</v>
      </c>
      <c r="B23" s="591"/>
      <c r="C23" s="591"/>
      <c r="D23" s="592"/>
      <c r="E23" s="361"/>
      <c r="F23" s="593"/>
      <c r="G23" s="594"/>
      <c r="H23" s="593"/>
      <c r="I23" s="594"/>
      <c r="J23" s="593"/>
      <c r="K23" s="594"/>
      <c r="L23" s="593"/>
      <c r="M23" s="594"/>
      <c r="N23" s="361">
        <f>(H23-J23)</f>
        <v>0</v>
      </c>
    </row>
    <row r="24" spans="1:18" ht="27.75" customHeight="1">
      <c r="A24" s="595" t="s">
        <v>447</v>
      </c>
      <c r="B24" s="596"/>
      <c r="C24" s="596"/>
      <c r="D24" s="597"/>
      <c r="E24" s="361">
        <v>83200</v>
      </c>
      <c r="F24" s="593">
        <v>13500</v>
      </c>
      <c r="G24" s="594"/>
      <c r="H24" s="593">
        <v>21429.24</v>
      </c>
      <c r="I24" s="594"/>
      <c r="J24" s="593">
        <v>9809.06</v>
      </c>
      <c r="K24" s="594"/>
      <c r="L24" s="593">
        <v>9809.06</v>
      </c>
      <c r="M24" s="594"/>
      <c r="N24" s="361">
        <f>(H24-J24)</f>
        <v>11620.180000000002</v>
      </c>
    </row>
    <row r="25" spans="1:18" ht="27.75" customHeight="1">
      <c r="A25" s="598" t="s">
        <v>448</v>
      </c>
      <c r="B25" s="599"/>
      <c r="C25" s="599"/>
      <c r="D25" s="600"/>
      <c r="E25" s="361"/>
      <c r="F25" s="593"/>
      <c r="G25" s="594"/>
      <c r="H25" s="593"/>
      <c r="I25" s="594"/>
      <c r="J25" s="593"/>
      <c r="K25" s="594"/>
      <c r="L25" s="593"/>
      <c r="M25" s="594"/>
      <c r="N25" s="361">
        <f>(H25-J25)</f>
        <v>0</v>
      </c>
    </row>
    <row r="26" spans="1:18" ht="28.5" customHeight="1">
      <c r="A26" s="598" t="s">
        <v>449</v>
      </c>
      <c r="B26" s="599"/>
      <c r="C26" s="599"/>
      <c r="D26" s="600"/>
      <c r="E26" s="361"/>
      <c r="F26" s="593"/>
      <c r="G26" s="594"/>
      <c r="H26" s="593"/>
      <c r="I26" s="594"/>
      <c r="J26" s="593"/>
      <c r="K26" s="594"/>
      <c r="L26" s="593"/>
      <c r="M26" s="594"/>
      <c r="N26" s="361">
        <f>(H26-J26)</f>
        <v>0</v>
      </c>
    </row>
    <row r="27" spans="1:18">
      <c r="A27" s="601" t="s">
        <v>450</v>
      </c>
      <c r="B27" s="602"/>
      <c r="C27" s="602"/>
      <c r="D27" s="603"/>
      <c r="E27" s="586">
        <f>(E22+E23+E24+E26)</f>
        <v>83200</v>
      </c>
      <c r="F27" s="571">
        <f>(F22+F23+F24+F26)</f>
        <v>13500</v>
      </c>
      <c r="G27" s="572"/>
      <c r="H27" s="571">
        <f>(H22+H23+H24+H26)</f>
        <v>21429.24</v>
      </c>
      <c r="I27" s="572"/>
      <c r="J27" s="571">
        <f>(J22+J23+J24+J26)</f>
        <v>9809.06</v>
      </c>
      <c r="K27" s="572"/>
      <c r="L27" s="571">
        <f>(L22+L23+L24+L26)</f>
        <v>9809.06</v>
      </c>
      <c r="M27" s="572"/>
      <c r="N27" s="586" t="s">
        <v>444</v>
      </c>
    </row>
    <row r="28" spans="1:18">
      <c r="A28" s="604"/>
      <c r="B28" s="605"/>
      <c r="C28" s="605"/>
      <c r="D28" s="606"/>
      <c r="E28" s="587"/>
      <c r="F28" s="578"/>
      <c r="G28" s="579"/>
      <c r="H28" s="578"/>
      <c r="I28" s="579"/>
      <c r="J28" s="578"/>
      <c r="K28" s="579"/>
      <c r="L28" s="578"/>
      <c r="M28" s="579"/>
      <c r="N28" s="587"/>
    </row>
    <row r="29" spans="1:18">
      <c r="A29" s="601" t="s">
        <v>451</v>
      </c>
      <c r="B29" s="602"/>
      <c r="C29" s="602"/>
      <c r="D29" s="603"/>
      <c r="E29" s="586" t="s">
        <v>444</v>
      </c>
      <c r="F29" s="571" t="s">
        <v>444</v>
      </c>
      <c r="G29" s="572"/>
      <c r="H29" s="571" t="s">
        <v>444</v>
      </c>
      <c r="I29" s="572"/>
      <c r="J29" s="571" t="s">
        <v>444</v>
      </c>
      <c r="K29" s="572"/>
      <c r="L29" s="571" t="s">
        <v>444</v>
      </c>
      <c r="M29" s="572"/>
      <c r="N29" s="586">
        <f>(N22+N23+N24+N26)</f>
        <v>11620.180000000002</v>
      </c>
    </row>
    <row r="30" spans="1:18">
      <c r="A30" s="604"/>
      <c r="B30" s="605"/>
      <c r="C30" s="605"/>
      <c r="D30" s="606"/>
      <c r="E30" s="587"/>
      <c r="F30" s="578"/>
      <c r="G30" s="579"/>
      <c r="H30" s="578"/>
      <c r="I30" s="579"/>
      <c r="J30" s="578"/>
      <c r="K30" s="579"/>
      <c r="L30" s="578"/>
      <c r="M30" s="579"/>
      <c r="N30" s="587"/>
    </row>
    <row r="32" spans="1:18">
      <c r="A32" s="607" t="s">
        <v>452</v>
      </c>
      <c r="B32" s="607"/>
      <c r="C32" s="607"/>
      <c r="H32" s="489"/>
      <c r="I32" s="489"/>
      <c r="K32" s="490" t="s">
        <v>239</v>
      </c>
      <c r="L32" s="490"/>
      <c r="M32" s="490"/>
      <c r="N32" s="490"/>
    </row>
    <row r="33" spans="1:14">
      <c r="H33" s="565" t="s">
        <v>231</v>
      </c>
      <c r="I33" s="565"/>
      <c r="K33" s="565" t="s">
        <v>232</v>
      </c>
      <c r="L33" s="565"/>
      <c r="M33" s="565"/>
      <c r="N33" s="565"/>
    </row>
    <row r="34" spans="1:14">
      <c r="G34" s="348"/>
      <c r="H34" s="348"/>
      <c r="I34" s="348"/>
      <c r="J34" s="348"/>
      <c r="K34" s="348"/>
      <c r="L34" s="348"/>
      <c r="M34" s="348"/>
      <c r="N34" s="348"/>
    </row>
    <row r="35" spans="1:14">
      <c r="A35" s="475" t="s">
        <v>320</v>
      </c>
      <c r="B35" s="475"/>
      <c r="C35" s="475"/>
      <c r="D35" s="475"/>
      <c r="H35" s="489"/>
      <c r="I35" s="489"/>
      <c r="K35" s="490" t="s">
        <v>234</v>
      </c>
      <c r="L35" s="490"/>
      <c r="M35" s="490"/>
      <c r="N35" s="490"/>
    </row>
    <row r="36" spans="1:14">
      <c r="G36" s="155" t="s">
        <v>453</v>
      </c>
      <c r="H36" s="565" t="s">
        <v>231</v>
      </c>
      <c r="I36" s="565"/>
      <c r="K36" s="565" t="s">
        <v>232</v>
      </c>
      <c r="L36" s="565"/>
      <c r="M36" s="565"/>
      <c r="N36" s="565"/>
    </row>
    <row r="37" spans="1:14">
      <c r="H37" s="344"/>
    </row>
  </sheetData>
  <mergeCells count="81">
    <mergeCell ref="H36:I36"/>
    <mergeCell ref="K36:N36"/>
    <mergeCell ref="A32:C32"/>
    <mergeCell ref="H32:I32"/>
    <mergeCell ref="K32:N32"/>
    <mergeCell ref="H33:I33"/>
    <mergeCell ref="K33:N33"/>
    <mergeCell ref="A35:D35"/>
    <mergeCell ref="H35:I35"/>
    <mergeCell ref="K35:N35"/>
    <mergeCell ref="N27:N28"/>
    <mergeCell ref="A29:D30"/>
    <mergeCell ref="E29:E30"/>
    <mergeCell ref="F29:G30"/>
    <mergeCell ref="H29:I30"/>
    <mergeCell ref="J29:K30"/>
    <mergeCell ref="L29:M30"/>
    <mergeCell ref="N29:N30"/>
    <mergeCell ref="A27:D28"/>
    <mergeCell ref="E27:E28"/>
    <mergeCell ref="F27:G28"/>
    <mergeCell ref="H27:I28"/>
    <mergeCell ref="J27:K28"/>
    <mergeCell ref="L27:M28"/>
    <mergeCell ref="A25:D25"/>
    <mergeCell ref="F25:G25"/>
    <mergeCell ref="H25:I25"/>
    <mergeCell ref="J25:K25"/>
    <mergeCell ref="L25:M25"/>
    <mergeCell ref="A26:D26"/>
    <mergeCell ref="F26:G26"/>
    <mergeCell ref="H26:I26"/>
    <mergeCell ref="J26:K26"/>
    <mergeCell ref="L26:M26"/>
    <mergeCell ref="A23:D23"/>
    <mergeCell ref="F23:G23"/>
    <mergeCell ref="H23:I23"/>
    <mergeCell ref="J23:K23"/>
    <mergeCell ref="L23:M23"/>
    <mergeCell ref="A24:D24"/>
    <mergeCell ref="F24:G24"/>
    <mergeCell ref="H24:I24"/>
    <mergeCell ref="J24:K24"/>
    <mergeCell ref="L24:M24"/>
    <mergeCell ref="N20:N21"/>
    <mergeCell ref="A22:D22"/>
    <mergeCell ref="F22:G22"/>
    <mergeCell ref="H22:I22"/>
    <mergeCell ref="J22:K22"/>
    <mergeCell ref="L22:M22"/>
    <mergeCell ref="H19:I19"/>
    <mergeCell ref="J19:K19"/>
    <mergeCell ref="L19:M19"/>
    <mergeCell ref="A20:D21"/>
    <mergeCell ref="E20:E21"/>
    <mergeCell ref="F20:G21"/>
    <mergeCell ref="H20:I21"/>
    <mergeCell ref="J20:K21"/>
    <mergeCell ref="L20:M21"/>
    <mergeCell ref="E18:E19"/>
    <mergeCell ref="F18:G18"/>
    <mergeCell ref="H18:I18"/>
    <mergeCell ref="L18:M18"/>
    <mergeCell ref="F19:G19"/>
    <mergeCell ref="B17:C17"/>
    <mergeCell ref="E17:G17"/>
    <mergeCell ref="H17:I17"/>
    <mergeCell ref="J17:K17"/>
    <mergeCell ref="L17:M17"/>
    <mergeCell ref="A11:L11"/>
    <mergeCell ref="M12:N12"/>
    <mergeCell ref="D13:E13"/>
    <mergeCell ref="E16:G16"/>
    <mergeCell ref="J16:K16"/>
    <mergeCell ref="L16:M16"/>
    <mergeCell ref="M9:N9"/>
    <mergeCell ref="B4:E4"/>
    <mergeCell ref="B5:E5"/>
    <mergeCell ref="B7:E7"/>
    <mergeCell ref="B8:E8"/>
    <mergeCell ref="B9:E9"/>
  </mergeCells>
  <pageMargins left="0.70866141732283472" right="0.70866141732283472" top="0.19685039370078741" bottom="0.19685039370078741" header="0.31496062992125984" footer="0.31496062992125984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137AB-3A5A-44B3-9D06-CC676933DFB5}">
  <sheetPr>
    <pageSetUpPr fitToPage="1"/>
  </sheetPr>
  <dimension ref="A1:AJ366"/>
  <sheetViews>
    <sheetView workbookViewId="0">
      <selection activeCell="Q23" sqref="Q23"/>
    </sheetView>
  </sheetViews>
  <sheetFormatPr defaultRowHeight="15"/>
  <cols>
    <col min="1" max="4" width="2" style="1" customWidth="1"/>
    <col min="5" max="5" width="2.140625" style="1" customWidth="1"/>
    <col min="6" max="6" width="3.5703125" style="15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54" t="s">
        <v>0</v>
      </c>
      <c r="K1" s="154"/>
      <c r="L1" s="154"/>
      <c r="M1" s="132"/>
      <c r="N1" s="154"/>
      <c r="O1" s="154"/>
      <c r="P1" s="15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54" t="s">
        <v>1</v>
      </c>
      <c r="K2" s="154"/>
      <c r="L2" s="154"/>
      <c r="M2" s="132"/>
      <c r="N2" s="154"/>
      <c r="O2" s="154"/>
      <c r="P2" s="15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54" t="s">
        <v>2</v>
      </c>
      <c r="K3" s="154"/>
      <c r="L3" s="154"/>
      <c r="M3" s="132"/>
      <c r="N3" s="154"/>
      <c r="O3" s="154"/>
      <c r="P3" s="15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54" t="s">
        <v>4</v>
      </c>
      <c r="K4" s="154"/>
      <c r="L4" s="154"/>
      <c r="M4" s="132"/>
      <c r="N4" s="133"/>
      <c r="O4" s="133"/>
      <c r="P4" s="15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54" t="s">
        <v>5</v>
      </c>
      <c r="K5" s="154"/>
      <c r="L5" s="154"/>
      <c r="M5" s="132"/>
      <c r="N5" s="154"/>
      <c r="O5" s="154"/>
      <c r="P5" s="154"/>
      <c r="Q5" s="15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154"/>
      <c r="I6" s="154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24" t="s">
        <v>7</v>
      </c>
      <c r="B7" s="425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50"/>
      <c r="B8" s="151"/>
      <c r="C8" s="151"/>
      <c r="D8" s="151"/>
      <c r="E8" s="151"/>
      <c r="F8" s="151"/>
      <c r="G8" s="426" t="s">
        <v>8</v>
      </c>
      <c r="H8" s="426"/>
      <c r="I8" s="426"/>
      <c r="J8" s="426"/>
      <c r="K8" s="426"/>
      <c r="L8" s="151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20" t="s">
        <v>9</v>
      </c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21" t="s">
        <v>10</v>
      </c>
      <c r="H10" s="421"/>
      <c r="I10" s="421"/>
      <c r="J10" s="421"/>
      <c r="K10" s="421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27" t="s">
        <v>11</v>
      </c>
      <c r="H11" s="427"/>
      <c r="I11" s="427"/>
      <c r="J11" s="427"/>
      <c r="K11" s="42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20" t="s">
        <v>12</v>
      </c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21" t="s">
        <v>237</v>
      </c>
      <c r="H15" s="421"/>
      <c r="I15" s="421"/>
      <c r="J15" s="421"/>
      <c r="K15" s="421"/>
    </row>
    <row r="16" spans="1:36" ht="11.25" customHeight="1">
      <c r="G16" s="422" t="s">
        <v>13</v>
      </c>
      <c r="H16" s="422"/>
      <c r="I16" s="422"/>
      <c r="J16" s="422"/>
      <c r="K16" s="422"/>
    </row>
    <row r="17" spans="1:17" ht="15" customHeight="1">
      <c r="B17"/>
      <c r="C17"/>
      <c r="D17"/>
      <c r="E17" s="423" t="s">
        <v>14</v>
      </c>
      <c r="F17" s="423"/>
      <c r="G17" s="423"/>
      <c r="H17" s="423"/>
      <c r="I17" s="423"/>
      <c r="J17" s="423"/>
      <c r="K17" s="423"/>
      <c r="L17"/>
    </row>
    <row r="18" spans="1:17" ht="12" customHeight="1">
      <c r="A18" s="428" t="s">
        <v>15</v>
      </c>
      <c r="B18" s="428"/>
      <c r="C18" s="428"/>
      <c r="D18" s="428"/>
      <c r="E18" s="428"/>
      <c r="F18" s="428"/>
      <c r="G18" s="428"/>
      <c r="H18" s="428"/>
      <c r="I18" s="428"/>
      <c r="J18" s="428"/>
      <c r="K18" s="428"/>
      <c r="L18" s="428"/>
      <c r="M18" s="134"/>
    </row>
    <row r="19" spans="1:17" ht="12" customHeight="1">
      <c r="F19" s="1"/>
      <c r="J19" s="12"/>
      <c r="K19" s="13"/>
      <c r="L19" s="14" t="s">
        <v>16</v>
      </c>
      <c r="M19" s="134"/>
    </row>
    <row r="20" spans="1:17" ht="11.25" customHeight="1">
      <c r="F20" s="1"/>
      <c r="J20" s="15" t="s">
        <v>17</v>
      </c>
      <c r="K20" s="7"/>
      <c r="L20" s="16">
        <v>188773688</v>
      </c>
      <c r="M20" s="134"/>
    </row>
    <row r="21" spans="1:17" ht="12" customHeight="1">
      <c r="E21" s="154"/>
      <c r="F21" s="153"/>
      <c r="I21" s="18"/>
      <c r="J21" s="18"/>
      <c r="K21" s="19" t="s">
        <v>18</v>
      </c>
      <c r="L21" s="16"/>
      <c r="M21" s="134"/>
    </row>
    <row r="22" spans="1:17" ht="14.25" customHeight="1">
      <c r="A22" s="429" t="s">
        <v>19</v>
      </c>
      <c r="B22" s="429"/>
      <c r="C22" s="429"/>
      <c r="D22" s="429"/>
      <c r="E22" s="429"/>
      <c r="F22" s="429"/>
      <c r="G22" s="429"/>
      <c r="H22" s="429"/>
      <c r="I22" s="429"/>
      <c r="K22" s="19" t="s">
        <v>20</v>
      </c>
      <c r="L22" s="20" t="s">
        <v>21</v>
      </c>
      <c r="M22" s="134"/>
    </row>
    <row r="23" spans="1:17" ht="43.5" customHeight="1">
      <c r="A23" s="429" t="s">
        <v>22</v>
      </c>
      <c r="B23" s="429"/>
      <c r="C23" s="429"/>
      <c r="D23" s="429"/>
      <c r="E23" s="429"/>
      <c r="F23" s="429"/>
      <c r="G23" s="429"/>
      <c r="H23" s="429"/>
      <c r="I23" s="429"/>
      <c r="J23" s="149" t="s">
        <v>23</v>
      </c>
      <c r="K23" s="21" t="s">
        <v>24</v>
      </c>
      <c r="L23" s="16"/>
      <c r="M23" s="134"/>
    </row>
    <row r="24" spans="1:17" ht="12.75" customHeight="1">
      <c r="F24" s="1"/>
      <c r="G24" s="22" t="s">
        <v>25</v>
      </c>
      <c r="H24" s="23" t="s">
        <v>240</v>
      </c>
      <c r="I24" s="24"/>
      <c r="J24" s="25"/>
      <c r="K24" s="16"/>
      <c r="L24" s="16"/>
      <c r="M24" s="134"/>
    </row>
    <row r="25" spans="1:17" ht="13.5" customHeight="1">
      <c r="F25" s="1"/>
      <c r="G25" s="434" t="s">
        <v>26</v>
      </c>
      <c r="H25" s="434"/>
      <c r="I25" s="142" t="s">
        <v>27</v>
      </c>
      <c r="J25" s="143" t="s">
        <v>28</v>
      </c>
      <c r="K25" s="144" t="s">
        <v>28</v>
      </c>
      <c r="L25" s="144" t="s">
        <v>28</v>
      </c>
      <c r="M25" s="134"/>
    </row>
    <row r="26" spans="1:17">
      <c r="A26" s="430" t="s">
        <v>241</v>
      </c>
      <c r="B26" s="430"/>
      <c r="C26" s="430"/>
      <c r="D26" s="430"/>
      <c r="E26" s="430"/>
      <c r="F26" s="430"/>
      <c r="G26" s="430"/>
      <c r="H26" s="430"/>
      <c r="I26" s="430"/>
      <c r="J26" s="26"/>
      <c r="K26" s="27"/>
      <c r="L26" s="28" t="s">
        <v>29</v>
      </c>
      <c r="M26" s="135"/>
    </row>
    <row r="27" spans="1:17" ht="24" customHeight="1">
      <c r="A27" s="438" t="s">
        <v>30</v>
      </c>
      <c r="B27" s="439"/>
      <c r="C27" s="439"/>
      <c r="D27" s="439"/>
      <c r="E27" s="439"/>
      <c r="F27" s="439"/>
      <c r="G27" s="442" t="s">
        <v>31</v>
      </c>
      <c r="H27" s="444" t="s">
        <v>32</v>
      </c>
      <c r="I27" s="446" t="s">
        <v>33</v>
      </c>
      <c r="J27" s="447"/>
      <c r="K27" s="448" t="s">
        <v>34</v>
      </c>
      <c r="L27" s="450" t="s">
        <v>35</v>
      </c>
      <c r="M27" s="135"/>
    </row>
    <row r="28" spans="1:17" ht="46.5" customHeight="1">
      <c r="A28" s="440"/>
      <c r="B28" s="441"/>
      <c r="C28" s="441"/>
      <c r="D28" s="441"/>
      <c r="E28" s="441"/>
      <c r="F28" s="441"/>
      <c r="G28" s="443"/>
      <c r="H28" s="445"/>
      <c r="I28" s="29" t="s">
        <v>36</v>
      </c>
      <c r="J28" s="30" t="s">
        <v>37</v>
      </c>
      <c r="K28" s="449"/>
      <c r="L28" s="451"/>
    </row>
    <row r="29" spans="1:17" ht="11.25" customHeight="1">
      <c r="A29" s="431" t="s">
        <v>24</v>
      </c>
      <c r="B29" s="432"/>
      <c r="C29" s="432"/>
      <c r="D29" s="432"/>
      <c r="E29" s="432"/>
      <c r="F29" s="433"/>
      <c r="G29" s="31">
        <v>2</v>
      </c>
      <c r="H29" s="32">
        <v>3</v>
      </c>
      <c r="I29" s="33" t="s">
        <v>38</v>
      </c>
      <c r="J29" s="34" t="s">
        <v>39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40</v>
      </c>
      <c r="H30" s="40">
        <v>1</v>
      </c>
      <c r="I30" s="41">
        <f>SUM(I31+I42+I61+I82+I89+I109+I131+I150+I160)</f>
        <v>521200</v>
      </c>
      <c r="J30" s="41">
        <f>SUM(J31+J42+J61+J82+J89+J109+J131+J150+J160)</f>
        <v>97000</v>
      </c>
      <c r="K30" s="42">
        <f>SUM(K31+K42+K61+K82+K89+K109+K131+K150+K160)</f>
        <v>89372.400000000009</v>
      </c>
      <c r="L30" s="41">
        <f>SUM(L31+L42+L61+L82+L89+L109+L131+L150+L160)</f>
        <v>89372.400000000009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41</v>
      </c>
      <c r="H31" s="40">
        <v>2</v>
      </c>
      <c r="I31" s="41">
        <f>SUM(I32+I38)</f>
        <v>424700</v>
      </c>
      <c r="J31" s="41">
        <f>SUM(J32+J38)</f>
        <v>70600</v>
      </c>
      <c r="K31" s="49">
        <f>SUM(K32+K38)</f>
        <v>67329.100000000006</v>
      </c>
      <c r="L31" s="50">
        <f>SUM(L32+L38)</f>
        <v>67329.100000000006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42</v>
      </c>
      <c r="H32" s="40">
        <v>3</v>
      </c>
      <c r="I32" s="41">
        <f>SUM(I33)</f>
        <v>418200</v>
      </c>
      <c r="J32" s="41">
        <f>SUM(J33)</f>
        <v>69400</v>
      </c>
      <c r="K32" s="42">
        <f>SUM(K33)</f>
        <v>66207.360000000001</v>
      </c>
      <c r="L32" s="41">
        <f>SUM(L33)</f>
        <v>66207.360000000001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42</v>
      </c>
      <c r="H33" s="40">
        <v>4</v>
      </c>
      <c r="I33" s="41">
        <f>SUM(I34+I36)</f>
        <v>418200</v>
      </c>
      <c r="J33" s="41">
        <f t="shared" ref="J33:L34" si="0">SUM(J34)</f>
        <v>69400</v>
      </c>
      <c r="K33" s="41">
        <f t="shared" si="0"/>
        <v>66207.360000000001</v>
      </c>
      <c r="L33" s="41">
        <f t="shared" si="0"/>
        <v>66207.360000000001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43</v>
      </c>
      <c r="H34" s="40">
        <v>5</v>
      </c>
      <c r="I34" s="42">
        <f>SUM(I35)</f>
        <v>418200</v>
      </c>
      <c r="J34" s="42">
        <f t="shared" si="0"/>
        <v>69400</v>
      </c>
      <c r="K34" s="42">
        <f t="shared" si="0"/>
        <v>66207.360000000001</v>
      </c>
      <c r="L34" s="42">
        <f t="shared" si="0"/>
        <v>66207.360000000001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43</v>
      </c>
      <c r="H35" s="40">
        <v>6</v>
      </c>
      <c r="I35" s="56">
        <v>418200</v>
      </c>
      <c r="J35" s="57">
        <v>69400</v>
      </c>
      <c r="K35" s="57">
        <v>66207.360000000001</v>
      </c>
      <c r="L35" s="57">
        <v>66207.360000000001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44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44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45</v>
      </c>
      <c r="H38" s="40">
        <v>9</v>
      </c>
      <c r="I38" s="42">
        <f t="shared" ref="I38:L40" si="1">I39</f>
        <v>6500</v>
      </c>
      <c r="J38" s="41">
        <f t="shared" si="1"/>
        <v>1200</v>
      </c>
      <c r="K38" s="42">
        <f t="shared" si="1"/>
        <v>1121.74</v>
      </c>
      <c r="L38" s="41">
        <f t="shared" si="1"/>
        <v>1121.74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45</v>
      </c>
      <c r="H39" s="40">
        <v>10</v>
      </c>
      <c r="I39" s="42">
        <f t="shared" si="1"/>
        <v>6500</v>
      </c>
      <c r="J39" s="41">
        <f t="shared" si="1"/>
        <v>1200</v>
      </c>
      <c r="K39" s="41">
        <f t="shared" si="1"/>
        <v>1121.74</v>
      </c>
      <c r="L39" s="41">
        <f t="shared" si="1"/>
        <v>1121.74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45</v>
      </c>
      <c r="H40" s="40">
        <v>11</v>
      </c>
      <c r="I40" s="41">
        <f t="shared" si="1"/>
        <v>6500</v>
      </c>
      <c r="J40" s="41">
        <f t="shared" si="1"/>
        <v>1200</v>
      </c>
      <c r="K40" s="41">
        <f t="shared" si="1"/>
        <v>1121.74</v>
      </c>
      <c r="L40" s="41">
        <f t="shared" si="1"/>
        <v>1121.74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45</v>
      </c>
      <c r="H41" s="40">
        <v>12</v>
      </c>
      <c r="I41" s="58">
        <v>6500</v>
      </c>
      <c r="J41" s="57">
        <v>1200</v>
      </c>
      <c r="K41" s="57">
        <v>1121.74</v>
      </c>
      <c r="L41" s="57">
        <v>1121.74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46</v>
      </c>
      <c r="H42" s="40">
        <v>13</v>
      </c>
      <c r="I42" s="61">
        <f t="shared" ref="I42:L44" si="2">I43</f>
        <v>90000</v>
      </c>
      <c r="J42" s="62">
        <f t="shared" si="2"/>
        <v>24700</v>
      </c>
      <c r="K42" s="61">
        <f t="shared" si="2"/>
        <v>20674.45</v>
      </c>
      <c r="L42" s="61">
        <f t="shared" si="2"/>
        <v>20674.45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46</v>
      </c>
      <c r="H43" s="40">
        <v>14</v>
      </c>
      <c r="I43" s="41">
        <f t="shared" si="2"/>
        <v>90000</v>
      </c>
      <c r="J43" s="42">
        <f t="shared" si="2"/>
        <v>24700</v>
      </c>
      <c r="K43" s="41">
        <f t="shared" si="2"/>
        <v>20674.45</v>
      </c>
      <c r="L43" s="42">
        <f t="shared" si="2"/>
        <v>20674.45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46</v>
      </c>
      <c r="H44" s="40">
        <v>15</v>
      </c>
      <c r="I44" s="41">
        <f t="shared" si="2"/>
        <v>90000</v>
      </c>
      <c r="J44" s="42">
        <f t="shared" si="2"/>
        <v>24700</v>
      </c>
      <c r="K44" s="50">
        <f t="shared" si="2"/>
        <v>20674.45</v>
      </c>
      <c r="L44" s="50">
        <f t="shared" si="2"/>
        <v>20674.45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46</v>
      </c>
      <c r="H45" s="40">
        <v>16</v>
      </c>
      <c r="I45" s="68">
        <f>SUM(I46:I60)</f>
        <v>90000</v>
      </c>
      <c r="J45" s="68">
        <f>SUM(J46:J60)</f>
        <v>24700</v>
      </c>
      <c r="K45" s="69">
        <f>SUM(K46:K60)</f>
        <v>20674.45</v>
      </c>
      <c r="L45" s="69">
        <f>SUM(L46:L60)</f>
        <v>20674.45</v>
      </c>
      <c r="Q45" s="136"/>
      <c r="R45" s="136"/>
    </row>
    <row r="46" spans="1:19" ht="15.75" customHeight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47</v>
      </c>
      <c r="H46" s="40">
        <v>17</v>
      </c>
      <c r="I46" s="57">
        <v>14100</v>
      </c>
      <c r="J46" s="57">
        <v>3000</v>
      </c>
      <c r="K46" s="57">
        <v>3000</v>
      </c>
      <c r="L46" s="57">
        <v>3000</v>
      </c>
      <c r="Q46" s="136"/>
      <c r="R46" s="136"/>
    </row>
    <row r="47" spans="1:19" ht="26.25" customHeight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48</v>
      </c>
      <c r="H47" s="40">
        <v>18</v>
      </c>
      <c r="I47" s="57">
        <v>300</v>
      </c>
      <c r="J47" s="57">
        <v>100</v>
      </c>
      <c r="K47" s="57">
        <v>0</v>
      </c>
      <c r="L47" s="57">
        <v>0</v>
      </c>
      <c r="Q47" s="136"/>
      <c r="R47" s="136"/>
    </row>
    <row r="48" spans="1:19" ht="26.25" customHeight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49</v>
      </c>
      <c r="H48" s="40">
        <v>19</v>
      </c>
      <c r="I48" s="57">
        <v>1500</v>
      </c>
      <c r="J48" s="57">
        <v>400</v>
      </c>
      <c r="K48" s="57">
        <v>339.75</v>
      </c>
      <c r="L48" s="57">
        <v>339.75</v>
      </c>
      <c r="Q48" s="136"/>
      <c r="R48" s="136"/>
    </row>
    <row r="49" spans="1:19" ht="27" customHeight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50</v>
      </c>
      <c r="H49" s="40">
        <v>20</v>
      </c>
      <c r="I49" s="57">
        <v>1200</v>
      </c>
      <c r="J49" s="57">
        <v>300</v>
      </c>
      <c r="K49" s="57">
        <v>118.35</v>
      </c>
      <c r="L49" s="57">
        <v>118.35</v>
      </c>
      <c r="Q49" s="136"/>
      <c r="R49" s="136"/>
    </row>
    <row r="50" spans="1:19" ht="26.25" customHeight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51</v>
      </c>
      <c r="H50" s="40">
        <v>21</v>
      </c>
      <c r="I50" s="57">
        <v>500</v>
      </c>
      <c r="J50" s="57">
        <v>0</v>
      </c>
      <c r="K50" s="57">
        <v>0</v>
      </c>
      <c r="L50" s="57">
        <v>0</v>
      </c>
      <c r="Q50" s="136"/>
      <c r="R50" s="136"/>
    </row>
    <row r="51" spans="1:19" ht="15" customHeight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52</v>
      </c>
      <c r="H51" s="40">
        <v>22</v>
      </c>
      <c r="I51" s="58">
        <v>300</v>
      </c>
      <c r="J51" s="57">
        <v>100</v>
      </c>
      <c r="K51" s="57">
        <v>17.920000000000002</v>
      </c>
      <c r="L51" s="57">
        <v>17.920000000000002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53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customHeight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54</v>
      </c>
      <c r="H53" s="40">
        <v>24</v>
      </c>
      <c r="I53" s="58">
        <v>34300</v>
      </c>
      <c r="J53" s="58">
        <v>8700</v>
      </c>
      <c r="K53" s="58">
        <v>8660.19</v>
      </c>
      <c r="L53" s="58">
        <v>8660.19</v>
      </c>
      <c r="Q53" s="136"/>
      <c r="R53" s="136"/>
    </row>
    <row r="54" spans="1:19" ht="27.75" customHeight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55</v>
      </c>
      <c r="H54" s="40">
        <v>25</v>
      </c>
      <c r="I54" s="58">
        <v>400</v>
      </c>
      <c r="J54" s="57">
        <v>400</v>
      </c>
      <c r="K54" s="57">
        <v>329.12</v>
      </c>
      <c r="L54" s="57">
        <v>329.12</v>
      </c>
      <c r="Q54" s="136"/>
      <c r="R54" s="136"/>
    </row>
    <row r="55" spans="1:19" ht="15.75" customHeight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56</v>
      </c>
      <c r="H55" s="40">
        <v>26</v>
      </c>
      <c r="I55" s="58">
        <v>900</v>
      </c>
      <c r="J55" s="57">
        <v>100</v>
      </c>
      <c r="K55" s="57">
        <v>100</v>
      </c>
      <c r="L55" s="57">
        <v>100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57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customHeight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58</v>
      </c>
      <c r="H57" s="40">
        <v>28</v>
      </c>
      <c r="I57" s="58">
        <v>30000</v>
      </c>
      <c r="J57" s="57">
        <v>10000</v>
      </c>
      <c r="K57" s="57">
        <v>7203.8</v>
      </c>
      <c r="L57" s="57">
        <v>7203.8</v>
      </c>
      <c r="Q57" s="136"/>
      <c r="R57" s="136"/>
    </row>
    <row r="58" spans="1:19" ht="27.75" customHeight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59</v>
      </c>
      <c r="H58" s="40">
        <v>29</v>
      </c>
      <c r="I58" s="58">
        <v>1000</v>
      </c>
      <c r="J58" s="57">
        <v>300</v>
      </c>
      <c r="K58" s="57">
        <v>200</v>
      </c>
      <c r="L58" s="57">
        <v>200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60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61</v>
      </c>
      <c r="H60" s="40">
        <v>31</v>
      </c>
      <c r="I60" s="58">
        <v>5500</v>
      </c>
      <c r="J60" s="57">
        <v>1300</v>
      </c>
      <c r="K60" s="57">
        <v>705.32</v>
      </c>
      <c r="L60" s="57">
        <v>705.32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62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63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64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64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65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66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67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68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68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65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66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67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69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70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71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72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73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74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74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74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74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75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76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76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76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77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78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79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80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81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81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81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82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83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84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84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84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85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86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87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88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88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88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89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90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90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90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91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92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93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93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93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94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95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96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96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96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96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97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97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97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97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98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98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98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98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99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100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99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101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customHeight="1">
      <c r="A131" s="84">
        <v>2</v>
      </c>
      <c r="B131" s="36">
        <v>7</v>
      </c>
      <c r="C131" s="36"/>
      <c r="D131" s="37"/>
      <c r="E131" s="37"/>
      <c r="F131" s="39"/>
      <c r="G131" s="38" t="s">
        <v>102</v>
      </c>
      <c r="H131" s="40">
        <v>102</v>
      </c>
      <c r="I131" s="42">
        <f>SUM(I132+I137+I145)</f>
        <v>6500</v>
      </c>
      <c r="J131" s="81">
        <f>SUM(J132+J137+J145)</f>
        <v>1700</v>
      </c>
      <c r="K131" s="42">
        <f>SUM(K132+K137+K145)</f>
        <v>1368.85</v>
      </c>
      <c r="L131" s="41">
        <f>SUM(L132+L137+L145)</f>
        <v>1368.85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103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103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103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104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105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106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107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107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108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109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110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110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110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111</v>
      </c>
      <c r="H145" s="40">
        <v>116</v>
      </c>
      <c r="I145" s="42">
        <f t="shared" ref="I145:L146" si="15">I146</f>
        <v>6500</v>
      </c>
      <c r="J145" s="81">
        <f t="shared" si="15"/>
        <v>1700</v>
      </c>
      <c r="K145" s="42">
        <f t="shared" si="15"/>
        <v>1368.85</v>
      </c>
      <c r="L145" s="41">
        <f t="shared" si="15"/>
        <v>1368.85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111</v>
      </c>
      <c r="H146" s="40">
        <v>117</v>
      </c>
      <c r="I146" s="69">
        <f t="shared" si="15"/>
        <v>6500</v>
      </c>
      <c r="J146" s="94">
        <f t="shared" si="15"/>
        <v>1700</v>
      </c>
      <c r="K146" s="69">
        <f t="shared" si="15"/>
        <v>1368.85</v>
      </c>
      <c r="L146" s="68">
        <f t="shared" si="15"/>
        <v>1368.85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111</v>
      </c>
      <c r="H147" s="40">
        <v>118</v>
      </c>
      <c r="I147" s="42">
        <f>SUM(I148:I149)</f>
        <v>6500</v>
      </c>
      <c r="J147" s="81">
        <f>SUM(J148:J149)</f>
        <v>1700</v>
      </c>
      <c r="K147" s="42">
        <f>SUM(K148:K149)</f>
        <v>1368.85</v>
      </c>
      <c r="L147" s="41">
        <f>SUM(L148:L149)</f>
        <v>1368.85</v>
      </c>
    </row>
    <row r="148" spans="1:12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112</v>
      </c>
      <c r="H148" s="40">
        <v>119</v>
      </c>
      <c r="I148" s="95">
        <v>6500</v>
      </c>
      <c r="J148" s="95">
        <v>1700</v>
      </c>
      <c r="K148" s="95">
        <v>1368.85</v>
      </c>
      <c r="L148" s="95">
        <v>1368.85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113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114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114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115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115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116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117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118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119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119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119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120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121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122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122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122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123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124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125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126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127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128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129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130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131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132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133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134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135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136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137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138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138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139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139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140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141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142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143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143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144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145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146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147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148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148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149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150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151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152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152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152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153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153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153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154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155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156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157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158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159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159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159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160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160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161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162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163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164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165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160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166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166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167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167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168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168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168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169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170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171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172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173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174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175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175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176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177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178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179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180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181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182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182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183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184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185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185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186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187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188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188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189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190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191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191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191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192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192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192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193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193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194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195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196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197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175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175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198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177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178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179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180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199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200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200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201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202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203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203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204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205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206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206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207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208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209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209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209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192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192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192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193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193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194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195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210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211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197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175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175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198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177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178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179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212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199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213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213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214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215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216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216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217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218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219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219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220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221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222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222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223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192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192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192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224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224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225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226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227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174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174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175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198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177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178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179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180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199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213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213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214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215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216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216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217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218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219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219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220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228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222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222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222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192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192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192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224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224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225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226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229</v>
      </c>
      <c r="H360" s="40">
        <v>330</v>
      </c>
      <c r="I360" s="90">
        <f>SUM(I30+I176)</f>
        <v>521200</v>
      </c>
      <c r="J360" s="90">
        <f>SUM(J30+J176)</f>
        <v>97000</v>
      </c>
      <c r="K360" s="90">
        <f>SUM(K30+K176)</f>
        <v>89372.400000000009</v>
      </c>
      <c r="L360" s="90">
        <f>SUM(L30+L176)</f>
        <v>89372.400000000009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238</v>
      </c>
      <c r="H362" s="140"/>
      <c r="I362" s="121"/>
      <c r="J362" s="119"/>
      <c r="K362" s="120" t="s">
        <v>239</v>
      </c>
      <c r="L362" s="121"/>
    </row>
    <row r="363" spans="1:12" ht="18.75" customHeight="1">
      <c r="A363" s="122"/>
      <c r="B363" s="122"/>
      <c r="C363" s="122"/>
      <c r="D363" s="123" t="s">
        <v>230</v>
      </c>
      <c r="E363"/>
      <c r="F363"/>
      <c r="G363" s="140"/>
      <c r="H363" s="140"/>
      <c r="I363" s="148" t="s">
        <v>231</v>
      </c>
      <c r="K363" s="437" t="s">
        <v>232</v>
      </c>
      <c r="L363" s="437"/>
    </row>
    <row r="364" spans="1:12" ht="15.7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233</v>
      </c>
      <c r="I365" s="124"/>
      <c r="K365" s="120" t="s">
        <v>234</v>
      </c>
      <c r="L365" s="125"/>
    </row>
    <row r="366" spans="1:12" ht="26.25" customHeight="1">
      <c r="D366" s="435" t="s">
        <v>235</v>
      </c>
      <c r="E366" s="436"/>
      <c r="F366" s="436"/>
      <c r="G366" s="436"/>
      <c r="H366" s="126"/>
      <c r="I366" s="127" t="s">
        <v>231</v>
      </c>
      <c r="K366" s="437" t="s">
        <v>232</v>
      </c>
      <c r="L366" s="437"/>
    </row>
  </sheetData>
  <mergeCells count="24">
    <mergeCell ref="K27:K28"/>
    <mergeCell ref="L27:L28"/>
    <mergeCell ref="A29:F29"/>
    <mergeCell ref="K363:L363"/>
    <mergeCell ref="D366:G366"/>
    <mergeCell ref="K366:L366"/>
    <mergeCell ref="G25:H25"/>
    <mergeCell ref="A26:I26"/>
    <mergeCell ref="A27:F28"/>
    <mergeCell ref="G27:G28"/>
    <mergeCell ref="H27:H28"/>
    <mergeCell ref="I27:J27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.7" right="0.7" top="0.75" bottom="0.75" header="0.3" footer="0.3"/>
  <pageSetup paperSize="9" scale="9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4A0A4-1405-421B-A716-69828DE09C70}">
  <sheetPr>
    <pageSetUpPr fitToPage="1"/>
  </sheetPr>
  <dimension ref="A1:AJ366"/>
  <sheetViews>
    <sheetView workbookViewId="0">
      <selection activeCell="G16" sqref="G16:K16"/>
    </sheetView>
  </sheetViews>
  <sheetFormatPr defaultRowHeight="15"/>
  <cols>
    <col min="1" max="4" width="2" style="1" customWidth="1"/>
    <col min="5" max="5" width="2.140625" style="1" customWidth="1"/>
    <col min="6" max="6" width="3.5703125" style="15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54" t="s">
        <v>0</v>
      </c>
      <c r="K1" s="154"/>
      <c r="L1" s="154"/>
      <c r="M1" s="132"/>
      <c r="N1" s="154"/>
      <c r="O1" s="154"/>
      <c r="P1" s="15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54" t="s">
        <v>1</v>
      </c>
      <c r="K2" s="154"/>
      <c r="L2" s="154"/>
      <c r="M2" s="132"/>
      <c r="N2" s="154"/>
      <c r="O2" s="154"/>
      <c r="P2" s="15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54" t="s">
        <v>2</v>
      </c>
      <c r="K3" s="154"/>
      <c r="L3" s="154"/>
      <c r="M3" s="132"/>
      <c r="N3" s="154"/>
      <c r="O3" s="154"/>
      <c r="P3" s="15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54" t="s">
        <v>4</v>
      </c>
      <c r="K4" s="154"/>
      <c r="L4" s="154"/>
      <c r="M4" s="132"/>
      <c r="N4" s="133"/>
      <c r="O4" s="133"/>
      <c r="P4" s="15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54" t="s">
        <v>5</v>
      </c>
      <c r="K5" s="154"/>
      <c r="L5" s="154"/>
      <c r="M5" s="132"/>
      <c r="N5" s="154"/>
      <c r="O5" s="154"/>
      <c r="P5" s="154"/>
      <c r="Q5" s="15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154"/>
      <c r="I6" s="154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24" t="s">
        <v>7</v>
      </c>
      <c r="B7" s="425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50"/>
      <c r="B8" s="151"/>
      <c r="C8" s="151"/>
      <c r="D8" s="151"/>
      <c r="E8" s="151"/>
      <c r="F8" s="151"/>
      <c r="G8" s="426" t="s">
        <v>8</v>
      </c>
      <c r="H8" s="426"/>
      <c r="I8" s="426"/>
      <c r="J8" s="426"/>
      <c r="K8" s="426"/>
      <c r="L8" s="151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20" t="s">
        <v>9</v>
      </c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21" t="s">
        <v>10</v>
      </c>
      <c r="H10" s="421"/>
      <c r="I10" s="421"/>
      <c r="J10" s="421"/>
      <c r="K10" s="421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27" t="s">
        <v>11</v>
      </c>
      <c r="H11" s="427"/>
      <c r="I11" s="427"/>
      <c r="J11" s="427"/>
      <c r="K11" s="42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20" t="s">
        <v>12</v>
      </c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21" t="s">
        <v>237</v>
      </c>
      <c r="H15" s="421"/>
      <c r="I15" s="421"/>
      <c r="J15" s="421"/>
      <c r="K15" s="421"/>
    </row>
    <row r="16" spans="1:36" ht="11.25" customHeight="1">
      <c r="G16" s="422" t="s">
        <v>13</v>
      </c>
      <c r="H16" s="422"/>
      <c r="I16" s="422"/>
      <c r="J16" s="422"/>
      <c r="K16" s="422"/>
    </row>
    <row r="17" spans="1:17" ht="15" customHeight="1">
      <c r="B17"/>
      <c r="C17"/>
      <c r="D17"/>
      <c r="E17" s="423" t="s">
        <v>14</v>
      </c>
      <c r="F17" s="423"/>
      <c r="G17" s="423"/>
      <c r="H17" s="423"/>
      <c r="I17" s="423"/>
      <c r="J17" s="423"/>
      <c r="K17" s="423"/>
      <c r="L17"/>
    </row>
    <row r="18" spans="1:17" ht="12" customHeight="1">
      <c r="A18" s="428" t="s">
        <v>15</v>
      </c>
      <c r="B18" s="428"/>
      <c r="C18" s="428"/>
      <c r="D18" s="428"/>
      <c r="E18" s="428"/>
      <c r="F18" s="428"/>
      <c r="G18" s="428"/>
      <c r="H18" s="428"/>
      <c r="I18" s="428"/>
      <c r="J18" s="428"/>
      <c r="K18" s="428"/>
      <c r="L18" s="428"/>
      <c r="M18" s="134"/>
    </row>
    <row r="19" spans="1:17" ht="12" customHeight="1">
      <c r="F19" s="1"/>
      <c r="J19" s="12"/>
      <c r="K19" s="13"/>
      <c r="L19" s="14" t="s">
        <v>16</v>
      </c>
      <c r="M19" s="134"/>
    </row>
    <row r="20" spans="1:17" ht="11.25" customHeight="1">
      <c r="F20" s="1"/>
      <c r="J20" s="15" t="s">
        <v>17</v>
      </c>
      <c r="K20" s="7"/>
      <c r="L20" s="20">
        <v>188773688</v>
      </c>
      <c r="M20" s="134"/>
    </row>
    <row r="21" spans="1:17" ht="12" customHeight="1">
      <c r="E21" s="154"/>
      <c r="F21" s="153"/>
      <c r="I21" s="18"/>
      <c r="J21" s="18"/>
      <c r="K21" s="19" t="s">
        <v>18</v>
      </c>
      <c r="L21" s="16"/>
      <c r="M21" s="134"/>
    </row>
    <row r="22" spans="1:17" ht="14.25" customHeight="1">
      <c r="A22" s="429" t="s">
        <v>19</v>
      </c>
      <c r="B22" s="429"/>
      <c r="C22" s="429"/>
      <c r="D22" s="429"/>
      <c r="E22" s="429"/>
      <c r="F22" s="429"/>
      <c r="G22" s="429"/>
      <c r="H22" s="429"/>
      <c r="I22" s="429"/>
      <c r="K22" s="19" t="s">
        <v>20</v>
      </c>
      <c r="L22" s="20" t="s">
        <v>21</v>
      </c>
      <c r="M22" s="134"/>
    </row>
    <row r="23" spans="1:17" ht="43.5" customHeight="1">
      <c r="A23" s="429" t="s">
        <v>22</v>
      </c>
      <c r="B23" s="429"/>
      <c r="C23" s="429"/>
      <c r="D23" s="429"/>
      <c r="E23" s="429"/>
      <c r="F23" s="429"/>
      <c r="G23" s="429"/>
      <c r="H23" s="429"/>
      <c r="I23" s="429"/>
      <c r="J23" s="149" t="s">
        <v>23</v>
      </c>
      <c r="K23" s="21" t="s">
        <v>24</v>
      </c>
      <c r="L23" s="16"/>
      <c r="M23" s="134"/>
    </row>
    <row r="24" spans="1:17" ht="12.75" customHeight="1">
      <c r="F24" s="1"/>
      <c r="G24" s="22" t="s">
        <v>25</v>
      </c>
      <c r="H24" s="23" t="s">
        <v>242</v>
      </c>
      <c r="I24" s="24"/>
      <c r="J24" s="25"/>
      <c r="K24" s="16"/>
      <c r="L24" s="16"/>
      <c r="M24" s="134"/>
    </row>
    <row r="25" spans="1:17" ht="13.5" customHeight="1">
      <c r="F25" s="1"/>
      <c r="G25" s="434" t="s">
        <v>26</v>
      </c>
      <c r="H25" s="434"/>
      <c r="I25" s="142" t="s">
        <v>27</v>
      </c>
      <c r="J25" s="143" t="s">
        <v>28</v>
      </c>
      <c r="K25" s="144" t="s">
        <v>28</v>
      </c>
      <c r="L25" s="144" t="s">
        <v>28</v>
      </c>
      <c r="M25" s="134"/>
    </row>
    <row r="26" spans="1:17">
      <c r="A26" s="430" t="s">
        <v>243</v>
      </c>
      <c r="B26" s="430"/>
      <c r="C26" s="430"/>
      <c r="D26" s="430"/>
      <c r="E26" s="430"/>
      <c r="F26" s="430"/>
      <c r="G26" s="430"/>
      <c r="H26" s="430"/>
      <c r="I26" s="430"/>
      <c r="J26" s="26"/>
      <c r="K26" s="27"/>
      <c r="L26" s="28" t="s">
        <v>29</v>
      </c>
      <c r="M26" s="135"/>
    </row>
    <row r="27" spans="1:17" ht="24" customHeight="1">
      <c r="A27" s="438" t="s">
        <v>30</v>
      </c>
      <c r="B27" s="439"/>
      <c r="C27" s="439"/>
      <c r="D27" s="439"/>
      <c r="E27" s="439"/>
      <c r="F27" s="439"/>
      <c r="G27" s="442" t="s">
        <v>31</v>
      </c>
      <c r="H27" s="444" t="s">
        <v>32</v>
      </c>
      <c r="I27" s="446" t="s">
        <v>33</v>
      </c>
      <c r="J27" s="447"/>
      <c r="K27" s="448" t="s">
        <v>34</v>
      </c>
      <c r="L27" s="450" t="s">
        <v>35</v>
      </c>
      <c r="M27" s="135"/>
    </row>
    <row r="28" spans="1:17" ht="46.5" customHeight="1">
      <c r="A28" s="440"/>
      <c r="B28" s="441"/>
      <c r="C28" s="441"/>
      <c r="D28" s="441"/>
      <c r="E28" s="441"/>
      <c r="F28" s="441"/>
      <c r="G28" s="443"/>
      <c r="H28" s="445"/>
      <c r="I28" s="29" t="s">
        <v>36</v>
      </c>
      <c r="J28" s="30" t="s">
        <v>37</v>
      </c>
      <c r="K28" s="449"/>
      <c r="L28" s="451"/>
    </row>
    <row r="29" spans="1:17" ht="11.25" customHeight="1">
      <c r="A29" s="431" t="s">
        <v>24</v>
      </c>
      <c r="B29" s="432"/>
      <c r="C29" s="432"/>
      <c r="D29" s="432"/>
      <c r="E29" s="432"/>
      <c r="F29" s="433"/>
      <c r="G29" s="31">
        <v>2</v>
      </c>
      <c r="H29" s="32">
        <v>3</v>
      </c>
      <c r="I29" s="33" t="s">
        <v>38</v>
      </c>
      <c r="J29" s="34" t="s">
        <v>39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40</v>
      </c>
      <c r="H30" s="40">
        <v>1</v>
      </c>
      <c r="I30" s="41">
        <f>SUM(I31+I42+I61+I82+I89+I109+I131+I150+I160)</f>
        <v>83200</v>
      </c>
      <c r="J30" s="41">
        <f>SUM(J31+J42+J61+J82+J89+J109+J131+J150+J160)</f>
        <v>13500</v>
      </c>
      <c r="K30" s="42">
        <f>SUM(K31+K42+K61+K82+K89+K109+K131+K150+K160)</f>
        <v>9809.0600000000013</v>
      </c>
      <c r="L30" s="41">
        <f>SUM(L31+L42+L61+L82+L89+L109+L131+L150+L160)</f>
        <v>9809.0600000000013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41</v>
      </c>
      <c r="H31" s="40">
        <v>2</v>
      </c>
      <c r="I31" s="41">
        <f>SUM(I32+I38)</f>
        <v>13300</v>
      </c>
      <c r="J31" s="41">
        <f>SUM(J32+J38)</f>
        <v>3600</v>
      </c>
      <c r="K31" s="49">
        <f>SUM(K32+K38)</f>
        <v>3600</v>
      </c>
      <c r="L31" s="50">
        <f>SUM(L32+L38)</f>
        <v>3600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42</v>
      </c>
      <c r="H32" s="40">
        <v>3</v>
      </c>
      <c r="I32" s="41">
        <f>SUM(I33)</f>
        <v>13100</v>
      </c>
      <c r="J32" s="41">
        <f>SUM(J33)</f>
        <v>3500</v>
      </c>
      <c r="K32" s="42">
        <f>SUM(K33)</f>
        <v>3500</v>
      </c>
      <c r="L32" s="41">
        <f>SUM(L33)</f>
        <v>3500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42</v>
      </c>
      <c r="H33" s="40">
        <v>4</v>
      </c>
      <c r="I33" s="41">
        <f>SUM(I34+I36)</f>
        <v>13100</v>
      </c>
      <c r="J33" s="41">
        <f t="shared" ref="J33:L34" si="0">SUM(J34)</f>
        <v>3500</v>
      </c>
      <c r="K33" s="41">
        <f t="shared" si="0"/>
        <v>3500</v>
      </c>
      <c r="L33" s="41">
        <f t="shared" si="0"/>
        <v>3500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43</v>
      </c>
      <c r="H34" s="40">
        <v>5</v>
      </c>
      <c r="I34" s="42">
        <f>SUM(I35)</f>
        <v>13100</v>
      </c>
      <c r="J34" s="42">
        <f t="shared" si="0"/>
        <v>3500</v>
      </c>
      <c r="K34" s="42">
        <f t="shared" si="0"/>
        <v>3500</v>
      </c>
      <c r="L34" s="42">
        <f t="shared" si="0"/>
        <v>3500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43</v>
      </c>
      <c r="H35" s="40">
        <v>6</v>
      </c>
      <c r="I35" s="56">
        <v>13100</v>
      </c>
      <c r="J35" s="57">
        <v>3500</v>
      </c>
      <c r="K35" s="57">
        <v>3500</v>
      </c>
      <c r="L35" s="57">
        <v>3500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44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44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45</v>
      </c>
      <c r="H38" s="40">
        <v>9</v>
      </c>
      <c r="I38" s="42">
        <f t="shared" ref="I38:L40" si="1">I39</f>
        <v>200</v>
      </c>
      <c r="J38" s="41">
        <f t="shared" si="1"/>
        <v>100</v>
      </c>
      <c r="K38" s="42">
        <f t="shared" si="1"/>
        <v>100</v>
      </c>
      <c r="L38" s="41">
        <f t="shared" si="1"/>
        <v>100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45</v>
      </c>
      <c r="H39" s="40">
        <v>10</v>
      </c>
      <c r="I39" s="42">
        <f t="shared" si="1"/>
        <v>200</v>
      </c>
      <c r="J39" s="41">
        <f t="shared" si="1"/>
        <v>100</v>
      </c>
      <c r="K39" s="41">
        <f t="shared" si="1"/>
        <v>100</v>
      </c>
      <c r="L39" s="41">
        <f t="shared" si="1"/>
        <v>100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45</v>
      </c>
      <c r="H40" s="40">
        <v>11</v>
      </c>
      <c r="I40" s="41">
        <f t="shared" si="1"/>
        <v>200</v>
      </c>
      <c r="J40" s="41">
        <f t="shared" si="1"/>
        <v>100</v>
      </c>
      <c r="K40" s="41">
        <f t="shared" si="1"/>
        <v>100</v>
      </c>
      <c r="L40" s="41">
        <f t="shared" si="1"/>
        <v>100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45</v>
      </c>
      <c r="H41" s="40">
        <v>12</v>
      </c>
      <c r="I41" s="58">
        <v>200</v>
      </c>
      <c r="J41" s="57">
        <v>100</v>
      </c>
      <c r="K41" s="57">
        <v>100</v>
      </c>
      <c r="L41" s="57">
        <v>100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46</v>
      </c>
      <c r="H42" s="40">
        <v>13</v>
      </c>
      <c r="I42" s="61">
        <f t="shared" ref="I42:L44" si="2">I43</f>
        <v>69900</v>
      </c>
      <c r="J42" s="62">
        <f t="shared" si="2"/>
        <v>9900</v>
      </c>
      <c r="K42" s="61">
        <f t="shared" si="2"/>
        <v>6209.06</v>
      </c>
      <c r="L42" s="61">
        <f t="shared" si="2"/>
        <v>6209.06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46</v>
      </c>
      <c r="H43" s="40">
        <v>14</v>
      </c>
      <c r="I43" s="41">
        <f t="shared" si="2"/>
        <v>69900</v>
      </c>
      <c r="J43" s="42">
        <f t="shared" si="2"/>
        <v>9900</v>
      </c>
      <c r="K43" s="41">
        <f t="shared" si="2"/>
        <v>6209.06</v>
      </c>
      <c r="L43" s="42">
        <f t="shared" si="2"/>
        <v>6209.06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46</v>
      </c>
      <c r="H44" s="40">
        <v>15</v>
      </c>
      <c r="I44" s="41">
        <f t="shared" si="2"/>
        <v>69900</v>
      </c>
      <c r="J44" s="42">
        <f t="shared" si="2"/>
        <v>9900</v>
      </c>
      <c r="K44" s="50">
        <f t="shared" si="2"/>
        <v>6209.06</v>
      </c>
      <c r="L44" s="50">
        <f t="shared" si="2"/>
        <v>6209.06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46</v>
      </c>
      <c r="H45" s="40">
        <v>16</v>
      </c>
      <c r="I45" s="68">
        <f>SUM(I46:I60)</f>
        <v>69900</v>
      </c>
      <c r="J45" s="68">
        <f>SUM(J46:J60)</f>
        <v>9900</v>
      </c>
      <c r="K45" s="69">
        <f>SUM(K46:K60)</f>
        <v>6209.06</v>
      </c>
      <c r="L45" s="69">
        <f>SUM(L46:L60)</f>
        <v>6209.06</v>
      </c>
      <c r="Q45" s="136"/>
      <c r="R45" s="136"/>
    </row>
    <row r="46" spans="1:19" ht="15.75" customHeight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47</v>
      </c>
      <c r="H46" s="40">
        <v>17</v>
      </c>
      <c r="I46" s="57">
        <v>56500</v>
      </c>
      <c r="J46" s="57">
        <v>6500</v>
      </c>
      <c r="K46" s="57">
        <v>6209.06</v>
      </c>
      <c r="L46" s="57">
        <v>6209.06</v>
      </c>
      <c r="Q46" s="136"/>
      <c r="R46" s="136"/>
    </row>
    <row r="47" spans="1:19" ht="26.25" hidden="1" customHeight="1" collapsed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48</v>
      </c>
      <c r="H47" s="40">
        <v>18</v>
      </c>
      <c r="I47" s="57">
        <v>0</v>
      </c>
      <c r="J47" s="57">
        <v>0</v>
      </c>
      <c r="K47" s="57">
        <v>0</v>
      </c>
      <c r="L47" s="57">
        <v>0</v>
      </c>
      <c r="Q47" s="136"/>
      <c r="R47" s="136"/>
    </row>
    <row r="48" spans="1:19" ht="26.25" hidden="1" customHeight="1" collapsed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49</v>
      </c>
      <c r="H48" s="40">
        <v>19</v>
      </c>
      <c r="I48" s="57">
        <v>0</v>
      </c>
      <c r="J48" s="57">
        <v>0</v>
      </c>
      <c r="K48" s="57">
        <v>0</v>
      </c>
      <c r="L48" s="57">
        <v>0</v>
      </c>
      <c r="Q48" s="136"/>
      <c r="R48" s="136"/>
    </row>
    <row r="49" spans="1:19" ht="27" hidden="1" customHeight="1" collapsed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50</v>
      </c>
      <c r="H49" s="40">
        <v>20</v>
      </c>
      <c r="I49" s="57">
        <v>0</v>
      </c>
      <c r="J49" s="57">
        <v>0</v>
      </c>
      <c r="K49" s="57">
        <v>0</v>
      </c>
      <c r="L49" s="57">
        <v>0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51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hidden="1" customHeight="1" collapsed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52</v>
      </c>
      <c r="H51" s="40">
        <v>22</v>
      </c>
      <c r="I51" s="58">
        <v>0</v>
      </c>
      <c r="J51" s="57">
        <v>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53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54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hidden="1" customHeight="1" collapsed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55</v>
      </c>
      <c r="H54" s="40">
        <v>25</v>
      </c>
      <c r="I54" s="58">
        <v>0</v>
      </c>
      <c r="J54" s="57">
        <v>0</v>
      </c>
      <c r="K54" s="57">
        <v>0</v>
      </c>
      <c r="L54" s="57">
        <v>0</v>
      </c>
      <c r="Q54" s="136"/>
      <c r="R54" s="136"/>
    </row>
    <row r="55" spans="1:19" ht="15.75" hidden="1" customHeight="1" collapsed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56</v>
      </c>
      <c r="H55" s="40">
        <v>26</v>
      </c>
      <c r="I55" s="58">
        <v>0</v>
      </c>
      <c r="J55" s="57">
        <v>0</v>
      </c>
      <c r="K55" s="57">
        <v>0</v>
      </c>
      <c r="L55" s="57">
        <v>0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57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hidden="1" customHeight="1" collapsed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58</v>
      </c>
      <c r="H57" s="40">
        <v>28</v>
      </c>
      <c r="I57" s="58">
        <v>0</v>
      </c>
      <c r="J57" s="57">
        <v>0</v>
      </c>
      <c r="K57" s="57">
        <v>0</v>
      </c>
      <c r="L57" s="57">
        <v>0</v>
      </c>
      <c r="Q57" s="136"/>
      <c r="R57" s="136"/>
    </row>
    <row r="58" spans="1:19" ht="27.75" hidden="1" customHeight="1" collapsed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59</v>
      </c>
      <c r="H58" s="40">
        <v>29</v>
      </c>
      <c r="I58" s="58">
        <v>0</v>
      </c>
      <c r="J58" s="57">
        <v>0</v>
      </c>
      <c r="K58" s="57">
        <v>0</v>
      </c>
      <c r="L58" s="57">
        <v>0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60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61</v>
      </c>
      <c r="H60" s="40">
        <v>31</v>
      </c>
      <c r="I60" s="58">
        <v>13400</v>
      </c>
      <c r="J60" s="57">
        <v>3400</v>
      </c>
      <c r="K60" s="57">
        <v>0</v>
      </c>
      <c r="L60" s="57">
        <v>0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62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63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64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64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65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66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67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68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68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65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66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67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69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70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71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72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73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74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74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74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74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75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76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76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76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77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78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79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80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81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81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81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82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83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84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84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84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85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86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87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88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88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88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89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90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90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90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91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92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93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93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93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94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95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96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96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96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96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97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97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97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97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98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98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98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98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99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100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99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101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hidden="1" customHeight="1" collapsed="1">
      <c r="A131" s="84">
        <v>2</v>
      </c>
      <c r="B131" s="36">
        <v>7</v>
      </c>
      <c r="C131" s="36"/>
      <c r="D131" s="37"/>
      <c r="E131" s="37"/>
      <c r="F131" s="39"/>
      <c r="G131" s="38" t="s">
        <v>102</v>
      </c>
      <c r="H131" s="40">
        <v>102</v>
      </c>
      <c r="I131" s="42">
        <f>SUM(I132+I137+I145)</f>
        <v>0</v>
      </c>
      <c r="J131" s="81">
        <f>SUM(J132+J137+J145)</f>
        <v>0</v>
      </c>
      <c r="K131" s="42">
        <f>SUM(K132+K137+K145)</f>
        <v>0</v>
      </c>
      <c r="L131" s="41">
        <f>SUM(L132+L137+L145)</f>
        <v>0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103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103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103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104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105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106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107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107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108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109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110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110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110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111</v>
      </c>
      <c r="H145" s="40">
        <v>116</v>
      </c>
      <c r="I145" s="42">
        <f t="shared" ref="I145:L146" si="15">I146</f>
        <v>0</v>
      </c>
      <c r="J145" s="81">
        <f t="shared" si="15"/>
        <v>0</v>
      </c>
      <c r="K145" s="42">
        <f t="shared" si="15"/>
        <v>0</v>
      </c>
      <c r="L145" s="41">
        <f t="shared" si="15"/>
        <v>0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111</v>
      </c>
      <c r="H146" s="40">
        <v>117</v>
      </c>
      <c r="I146" s="69">
        <f t="shared" si="15"/>
        <v>0</v>
      </c>
      <c r="J146" s="94">
        <f t="shared" si="15"/>
        <v>0</v>
      </c>
      <c r="K146" s="69">
        <f t="shared" si="15"/>
        <v>0</v>
      </c>
      <c r="L146" s="68">
        <f t="shared" si="15"/>
        <v>0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111</v>
      </c>
      <c r="H147" s="40">
        <v>118</v>
      </c>
      <c r="I147" s="42">
        <f>SUM(I148:I149)</f>
        <v>0</v>
      </c>
      <c r="J147" s="81">
        <f>SUM(J148:J149)</f>
        <v>0</v>
      </c>
      <c r="K147" s="42">
        <f>SUM(K148:K149)</f>
        <v>0</v>
      </c>
      <c r="L147" s="41">
        <f>SUM(L148:L149)</f>
        <v>0</v>
      </c>
    </row>
    <row r="148" spans="1:12" hidden="1" collapsed="1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112</v>
      </c>
      <c r="H148" s="40">
        <v>119</v>
      </c>
      <c r="I148" s="95">
        <v>0</v>
      </c>
      <c r="J148" s="95">
        <v>0</v>
      </c>
      <c r="K148" s="95">
        <v>0</v>
      </c>
      <c r="L148" s="95">
        <v>0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113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114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114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115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115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116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117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118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119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119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119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120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121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122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122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122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123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124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125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126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127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128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129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130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131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132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133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134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135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136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137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138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138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139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139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140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141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142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143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143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144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145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146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147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148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148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149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150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151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152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152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152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153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153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153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154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155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156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157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158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159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159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159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160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160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161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162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163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164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165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160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166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166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167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167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168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168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168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169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170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171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172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173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174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175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175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176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177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178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179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180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181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182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182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183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184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185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185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186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187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188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188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189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190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191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191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191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192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192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192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193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193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194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195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196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197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175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175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198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177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178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179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180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199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200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200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201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202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203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203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204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205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206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206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207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208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209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209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209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192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192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192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193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193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194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195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210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211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197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175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175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198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177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178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179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212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199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213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213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214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215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216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216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217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218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219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219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220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221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222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222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223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192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192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192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224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224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225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226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227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174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174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175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198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177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178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179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180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199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213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213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214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215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216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216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217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218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219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219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220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228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222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222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222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192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192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192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224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224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225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226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229</v>
      </c>
      <c r="H360" s="40">
        <v>330</v>
      </c>
      <c r="I360" s="90">
        <f>SUM(I30+I176)</f>
        <v>83200</v>
      </c>
      <c r="J360" s="90">
        <f>SUM(J30+J176)</f>
        <v>13500</v>
      </c>
      <c r="K360" s="90">
        <f>SUM(K30+K176)</f>
        <v>9809.0600000000013</v>
      </c>
      <c r="L360" s="90">
        <f>SUM(L30+L176)</f>
        <v>9809.0600000000013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238</v>
      </c>
      <c r="H362" s="140"/>
      <c r="I362" s="121"/>
      <c r="J362" s="119"/>
      <c r="K362" s="120" t="s">
        <v>239</v>
      </c>
      <c r="L362" s="121"/>
    </row>
    <row r="363" spans="1:12" ht="18.75" customHeight="1">
      <c r="A363" s="122"/>
      <c r="B363" s="122"/>
      <c r="C363" s="122"/>
      <c r="D363" s="123" t="s">
        <v>230</v>
      </c>
      <c r="E363"/>
      <c r="F363"/>
      <c r="G363" s="140"/>
      <c r="H363" s="140"/>
      <c r="I363" s="148" t="s">
        <v>231</v>
      </c>
      <c r="K363" s="437" t="s">
        <v>232</v>
      </c>
      <c r="L363" s="437"/>
    </row>
    <row r="364" spans="1:12" ht="15.7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233</v>
      </c>
      <c r="I365" s="124"/>
      <c r="K365" s="120" t="s">
        <v>234</v>
      </c>
      <c r="L365" s="125"/>
    </row>
    <row r="366" spans="1:12" ht="26.25" customHeight="1">
      <c r="D366" s="435" t="s">
        <v>235</v>
      </c>
      <c r="E366" s="436"/>
      <c r="F366" s="436"/>
      <c r="G366" s="436"/>
      <c r="H366" s="126"/>
      <c r="I366" s="127" t="s">
        <v>231</v>
      </c>
      <c r="K366" s="437" t="s">
        <v>232</v>
      </c>
      <c r="L366" s="437"/>
    </row>
  </sheetData>
  <mergeCells count="24">
    <mergeCell ref="K27:K28"/>
    <mergeCell ref="L27:L28"/>
    <mergeCell ref="A29:F29"/>
    <mergeCell ref="K363:L363"/>
    <mergeCell ref="D366:G366"/>
    <mergeCell ref="K366:L366"/>
    <mergeCell ref="G25:H25"/>
    <mergeCell ref="A26:I26"/>
    <mergeCell ref="A27:F28"/>
    <mergeCell ref="G27:G28"/>
    <mergeCell ref="H27:H28"/>
    <mergeCell ref="I27:J27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.7" right="0.7" top="0.75" bottom="0.75" header="0.3" footer="0.3"/>
  <pageSetup paperSize="9" scale="9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9B1E6-0764-443B-9851-E06FCE83CD3C}">
  <sheetPr>
    <pageSetUpPr fitToPage="1"/>
  </sheetPr>
  <dimension ref="A1:AJ366"/>
  <sheetViews>
    <sheetView workbookViewId="0">
      <selection activeCell="K12" sqref="K12"/>
    </sheetView>
  </sheetViews>
  <sheetFormatPr defaultRowHeight="15"/>
  <cols>
    <col min="1" max="4" width="2" style="1" customWidth="1"/>
    <col min="5" max="5" width="2.140625" style="1" customWidth="1"/>
    <col min="6" max="6" width="3.5703125" style="15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54" t="s">
        <v>0</v>
      </c>
      <c r="K1" s="154"/>
      <c r="L1" s="154"/>
      <c r="M1" s="132"/>
      <c r="N1" s="154"/>
      <c r="O1" s="154"/>
      <c r="P1" s="15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54" t="s">
        <v>1</v>
      </c>
      <c r="K2" s="154"/>
      <c r="L2" s="154"/>
      <c r="M2" s="132"/>
      <c r="N2" s="154"/>
      <c r="O2" s="154"/>
      <c r="P2" s="15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54" t="s">
        <v>2</v>
      </c>
      <c r="K3" s="154"/>
      <c r="L3" s="154"/>
      <c r="M3" s="132"/>
      <c r="N3" s="154"/>
      <c r="O3" s="154"/>
      <c r="P3" s="15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54" t="s">
        <v>4</v>
      </c>
      <c r="K4" s="154"/>
      <c r="L4" s="154"/>
      <c r="M4" s="132"/>
      <c r="N4" s="133"/>
      <c r="O4" s="133"/>
      <c r="P4" s="15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54" t="s">
        <v>5</v>
      </c>
      <c r="K5" s="154"/>
      <c r="L5" s="154"/>
      <c r="M5" s="132"/>
      <c r="N5" s="154"/>
      <c r="O5" s="154"/>
      <c r="P5" s="154"/>
      <c r="Q5" s="15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154"/>
      <c r="I6" s="154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24" t="s">
        <v>7</v>
      </c>
      <c r="B7" s="425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50"/>
      <c r="B8" s="151"/>
      <c r="C8" s="151"/>
      <c r="D8" s="151"/>
      <c r="E8" s="151"/>
      <c r="F8" s="151"/>
      <c r="G8" s="426" t="s">
        <v>8</v>
      </c>
      <c r="H8" s="426"/>
      <c r="I8" s="426"/>
      <c r="J8" s="426"/>
      <c r="K8" s="426"/>
      <c r="L8" s="151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20" t="s">
        <v>9</v>
      </c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21" t="s">
        <v>10</v>
      </c>
      <c r="H10" s="421"/>
      <c r="I10" s="421"/>
      <c r="J10" s="421"/>
      <c r="K10" s="421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27" t="s">
        <v>11</v>
      </c>
      <c r="H11" s="427"/>
      <c r="I11" s="427"/>
      <c r="J11" s="427"/>
      <c r="K11" s="42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20" t="s">
        <v>12</v>
      </c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21" t="s">
        <v>237</v>
      </c>
      <c r="H15" s="421"/>
      <c r="I15" s="421"/>
      <c r="J15" s="421"/>
      <c r="K15" s="421"/>
    </row>
    <row r="16" spans="1:36" ht="11.25" customHeight="1">
      <c r="G16" s="422" t="s">
        <v>13</v>
      </c>
      <c r="H16" s="422"/>
      <c r="I16" s="422"/>
      <c r="J16" s="422"/>
      <c r="K16" s="422"/>
    </row>
    <row r="17" spans="1:17" ht="15" customHeight="1">
      <c r="B17"/>
      <c r="C17"/>
      <c r="D17"/>
      <c r="E17" s="423" t="s">
        <v>14</v>
      </c>
      <c r="F17" s="423"/>
      <c r="G17" s="423"/>
      <c r="H17" s="423"/>
      <c r="I17" s="423"/>
      <c r="J17" s="423"/>
      <c r="K17" s="423"/>
      <c r="L17"/>
    </row>
    <row r="18" spans="1:17" ht="12" customHeight="1">
      <c r="A18" s="428" t="s">
        <v>15</v>
      </c>
      <c r="B18" s="428"/>
      <c r="C18" s="428"/>
      <c r="D18" s="428"/>
      <c r="E18" s="428"/>
      <c r="F18" s="428"/>
      <c r="G18" s="428"/>
      <c r="H18" s="428"/>
      <c r="I18" s="428"/>
      <c r="J18" s="428"/>
      <c r="K18" s="428"/>
      <c r="L18" s="428"/>
      <c r="M18" s="134"/>
    </row>
    <row r="19" spans="1:17" ht="12" customHeight="1">
      <c r="F19" s="1"/>
      <c r="J19" s="12"/>
      <c r="K19" s="13"/>
      <c r="L19" s="14" t="s">
        <v>16</v>
      </c>
      <c r="M19" s="134"/>
    </row>
    <row r="20" spans="1:17" ht="11.25" customHeight="1">
      <c r="F20" s="1"/>
      <c r="J20" s="15" t="s">
        <v>17</v>
      </c>
      <c r="K20" s="7"/>
      <c r="L20" s="20">
        <v>188773688</v>
      </c>
      <c r="M20" s="134"/>
    </row>
    <row r="21" spans="1:17" ht="12" customHeight="1">
      <c r="E21" s="154"/>
      <c r="F21" s="153"/>
      <c r="I21" s="18"/>
      <c r="J21" s="18"/>
      <c r="K21" s="19" t="s">
        <v>18</v>
      </c>
      <c r="L21" s="16"/>
      <c r="M21" s="134"/>
    </row>
    <row r="22" spans="1:17" ht="14.25" customHeight="1">
      <c r="A22" s="429" t="s">
        <v>19</v>
      </c>
      <c r="B22" s="429"/>
      <c r="C22" s="429"/>
      <c r="D22" s="429"/>
      <c r="E22" s="429"/>
      <c r="F22" s="429"/>
      <c r="G22" s="429"/>
      <c r="H22" s="429"/>
      <c r="I22" s="429"/>
      <c r="K22" s="19" t="s">
        <v>20</v>
      </c>
      <c r="L22" s="20" t="s">
        <v>21</v>
      </c>
      <c r="M22" s="134"/>
    </row>
    <row r="23" spans="1:17" ht="43.5" customHeight="1">
      <c r="A23" s="429" t="s">
        <v>22</v>
      </c>
      <c r="B23" s="429"/>
      <c r="C23" s="429"/>
      <c r="D23" s="429"/>
      <c r="E23" s="429"/>
      <c r="F23" s="429"/>
      <c r="G23" s="429"/>
      <c r="H23" s="429"/>
      <c r="I23" s="429"/>
      <c r="J23" s="149" t="s">
        <v>23</v>
      </c>
      <c r="K23" s="21" t="s">
        <v>24</v>
      </c>
      <c r="L23" s="16"/>
      <c r="M23" s="134"/>
    </row>
    <row r="24" spans="1:17" ht="12.75" customHeight="1">
      <c r="F24" s="1"/>
      <c r="G24" s="22" t="s">
        <v>25</v>
      </c>
      <c r="H24" s="23" t="s">
        <v>244</v>
      </c>
      <c r="I24" s="24"/>
      <c r="J24" s="25"/>
      <c r="K24" s="16"/>
      <c r="L24" s="16"/>
      <c r="M24" s="134"/>
    </row>
    <row r="25" spans="1:17" ht="13.5" customHeight="1">
      <c r="F25" s="1"/>
      <c r="G25" s="434" t="s">
        <v>26</v>
      </c>
      <c r="H25" s="434"/>
      <c r="I25" s="142" t="s">
        <v>27</v>
      </c>
      <c r="J25" s="143" t="s">
        <v>28</v>
      </c>
      <c r="K25" s="144" t="s">
        <v>28</v>
      </c>
      <c r="L25" s="144" t="s">
        <v>28</v>
      </c>
      <c r="M25" s="134"/>
    </row>
    <row r="26" spans="1:17">
      <c r="A26" s="430" t="s">
        <v>245</v>
      </c>
      <c r="B26" s="430"/>
      <c r="C26" s="430"/>
      <c r="D26" s="430"/>
      <c r="E26" s="430"/>
      <c r="F26" s="430"/>
      <c r="G26" s="430"/>
      <c r="H26" s="430"/>
      <c r="I26" s="430"/>
      <c r="J26" s="26"/>
      <c r="K26" s="27"/>
      <c r="L26" s="28" t="s">
        <v>29</v>
      </c>
      <c r="M26" s="135"/>
    </row>
    <row r="27" spans="1:17" ht="24" customHeight="1">
      <c r="A27" s="438" t="s">
        <v>30</v>
      </c>
      <c r="B27" s="439"/>
      <c r="C27" s="439"/>
      <c r="D27" s="439"/>
      <c r="E27" s="439"/>
      <c r="F27" s="439"/>
      <c r="G27" s="442" t="s">
        <v>31</v>
      </c>
      <c r="H27" s="444" t="s">
        <v>32</v>
      </c>
      <c r="I27" s="446" t="s">
        <v>33</v>
      </c>
      <c r="J27" s="447"/>
      <c r="K27" s="448" t="s">
        <v>34</v>
      </c>
      <c r="L27" s="450" t="s">
        <v>35</v>
      </c>
      <c r="M27" s="135"/>
    </row>
    <row r="28" spans="1:17" ht="46.5" customHeight="1">
      <c r="A28" s="440"/>
      <c r="B28" s="441"/>
      <c r="C28" s="441"/>
      <c r="D28" s="441"/>
      <c r="E28" s="441"/>
      <c r="F28" s="441"/>
      <c r="G28" s="443"/>
      <c r="H28" s="445"/>
      <c r="I28" s="29" t="s">
        <v>36</v>
      </c>
      <c r="J28" s="30" t="s">
        <v>37</v>
      </c>
      <c r="K28" s="449"/>
      <c r="L28" s="451"/>
    </row>
    <row r="29" spans="1:17" ht="11.25" customHeight="1">
      <c r="A29" s="431" t="s">
        <v>24</v>
      </c>
      <c r="B29" s="432"/>
      <c r="C29" s="432"/>
      <c r="D29" s="432"/>
      <c r="E29" s="432"/>
      <c r="F29" s="433"/>
      <c r="G29" s="31">
        <v>2</v>
      </c>
      <c r="H29" s="32">
        <v>3</v>
      </c>
      <c r="I29" s="33" t="s">
        <v>38</v>
      </c>
      <c r="J29" s="34" t="s">
        <v>39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40</v>
      </c>
      <c r="H30" s="40">
        <v>1</v>
      </c>
      <c r="I30" s="41">
        <f>SUM(I31+I42+I61+I82+I89+I109+I131+I150+I160)</f>
        <v>161200</v>
      </c>
      <c r="J30" s="41">
        <f>SUM(J31+J42+J61+J82+J89+J109+J131+J150+J160)</f>
        <v>28200</v>
      </c>
      <c r="K30" s="42">
        <f>SUM(K31+K42+K61+K82+K89+K109+K131+K150+K160)</f>
        <v>24001.52</v>
      </c>
      <c r="L30" s="41">
        <f>SUM(L31+L42+L61+L82+L89+L109+L131+L150+L160)</f>
        <v>24001.52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41</v>
      </c>
      <c r="H31" s="40">
        <v>2</v>
      </c>
      <c r="I31" s="41">
        <f>SUM(I32+I38)</f>
        <v>153600</v>
      </c>
      <c r="J31" s="41">
        <f>SUM(J32+J38)</f>
        <v>25700</v>
      </c>
      <c r="K31" s="49">
        <f>SUM(K32+K38)</f>
        <v>23542.59</v>
      </c>
      <c r="L31" s="50">
        <f>SUM(L32+L38)</f>
        <v>23542.59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42</v>
      </c>
      <c r="H32" s="40">
        <v>3</v>
      </c>
      <c r="I32" s="41">
        <f>SUM(I33)</f>
        <v>151500</v>
      </c>
      <c r="J32" s="41">
        <f>SUM(J33)</f>
        <v>25300</v>
      </c>
      <c r="K32" s="42">
        <f>SUM(K33)</f>
        <v>23166.62</v>
      </c>
      <c r="L32" s="41">
        <f>SUM(L33)</f>
        <v>23166.62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42</v>
      </c>
      <c r="H33" s="40">
        <v>4</v>
      </c>
      <c r="I33" s="41">
        <f>SUM(I34+I36)</f>
        <v>151500</v>
      </c>
      <c r="J33" s="41">
        <f t="shared" ref="J33:L34" si="0">SUM(J34)</f>
        <v>25300</v>
      </c>
      <c r="K33" s="41">
        <f t="shared" si="0"/>
        <v>23166.62</v>
      </c>
      <c r="L33" s="41">
        <f t="shared" si="0"/>
        <v>23166.62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43</v>
      </c>
      <c r="H34" s="40">
        <v>5</v>
      </c>
      <c r="I34" s="42">
        <f>SUM(I35)</f>
        <v>151500</v>
      </c>
      <c r="J34" s="42">
        <f t="shared" si="0"/>
        <v>25300</v>
      </c>
      <c r="K34" s="42">
        <f t="shared" si="0"/>
        <v>23166.62</v>
      </c>
      <c r="L34" s="42">
        <f t="shared" si="0"/>
        <v>23166.62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43</v>
      </c>
      <c r="H35" s="40">
        <v>6</v>
      </c>
      <c r="I35" s="56">
        <v>151500</v>
      </c>
      <c r="J35" s="57">
        <v>25300</v>
      </c>
      <c r="K35" s="57">
        <v>23166.62</v>
      </c>
      <c r="L35" s="57">
        <v>23166.62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44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44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45</v>
      </c>
      <c r="H38" s="40">
        <v>9</v>
      </c>
      <c r="I38" s="42">
        <f t="shared" ref="I38:L40" si="1">I39</f>
        <v>2100</v>
      </c>
      <c r="J38" s="41">
        <f t="shared" si="1"/>
        <v>400</v>
      </c>
      <c r="K38" s="42">
        <f t="shared" si="1"/>
        <v>375.97</v>
      </c>
      <c r="L38" s="41">
        <f t="shared" si="1"/>
        <v>375.97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45</v>
      </c>
      <c r="H39" s="40">
        <v>10</v>
      </c>
      <c r="I39" s="42">
        <f t="shared" si="1"/>
        <v>2100</v>
      </c>
      <c r="J39" s="41">
        <f t="shared" si="1"/>
        <v>400</v>
      </c>
      <c r="K39" s="41">
        <f t="shared" si="1"/>
        <v>375.97</v>
      </c>
      <c r="L39" s="41">
        <f t="shared" si="1"/>
        <v>375.97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45</v>
      </c>
      <c r="H40" s="40">
        <v>11</v>
      </c>
      <c r="I40" s="41">
        <f t="shared" si="1"/>
        <v>2100</v>
      </c>
      <c r="J40" s="41">
        <f t="shared" si="1"/>
        <v>400</v>
      </c>
      <c r="K40" s="41">
        <f t="shared" si="1"/>
        <v>375.97</v>
      </c>
      <c r="L40" s="41">
        <f t="shared" si="1"/>
        <v>375.97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45</v>
      </c>
      <c r="H41" s="40">
        <v>12</v>
      </c>
      <c r="I41" s="58">
        <v>2100</v>
      </c>
      <c r="J41" s="57">
        <v>400</v>
      </c>
      <c r="K41" s="57">
        <v>375.97</v>
      </c>
      <c r="L41" s="57">
        <v>375.97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46</v>
      </c>
      <c r="H42" s="40">
        <v>13</v>
      </c>
      <c r="I42" s="61">
        <f t="shared" ref="I42:L44" si="2">I43</f>
        <v>6800</v>
      </c>
      <c r="J42" s="62">
        <f t="shared" si="2"/>
        <v>2100</v>
      </c>
      <c r="K42" s="61">
        <f t="shared" si="2"/>
        <v>122.44</v>
      </c>
      <c r="L42" s="61">
        <f t="shared" si="2"/>
        <v>122.44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46</v>
      </c>
      <c r="H43" s="40">
        <v>14</v>
      </c>
      <c r="I43" s="41">
        <f t="shared" si="2"/>
        <v>6800</v>
      </c>
      <c r="J43" s="42">
        <f t="shared" si="2"/>
        <v>2100</v>
      </c>
      <c r="K43" s="41">
        <f t="shared" si="2"/>
        <v>122.44</v>
      </c>
      <c r="L43" s="42">
        <f t="shared" si="2"/>
        <v>122.44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46</v>
      </c>
      <c r="H44" s="40">
        <v>15</v>
      </c>
      <c r="I44" s="41">
        <f t="shared" si="2"/>
        <v>6800</v>
      </c>
      <c r="J44" s="42">
        <f t="shared" si="2"/>
        <v>2100</v>
      </c>
      <c r="K44" s="50">
        <f t="shared" si="2"/>
        <v>122.44</v>
      </c>
      <c r="L44" s="50">
        <f t="shared" si="2"/>
        <v>122.44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46</v>
      </c>
      <c r="H45" s="40">
        <v>16</v>
      </c>
      <c r="I45" s="68">
        <f>SUM(I46:I60)</f>
        <v>6800</v>
      </c>
      <c r="J45" s="68">
        <f>SUM(J46:J60)</f>
        <v>2100</v>
      </c>
      <c r="K45" s="69">
        <f>SUM(K46:K60)</f>
        <v>122.44</v>
      </c>
      <c r="L45" s="69">
        <f>SUM(L46:L60)</f>
        <v>122.44</v>
      </c>
      <c r="Q45" s="136"/>
      <c r="R45" s="136"/>
    </row>
    <row r="46" spans="1:19" ht="15.75" hidden="1" customHeight="1" collapsed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47</v>
      </c>
      <c r="H46" s="40">
        <v>17</v>
      </c>
      <c r="I46" s="57">
        <v>0</v>
      </c>
      <c r="J46" s="57">
        <v>0</v>
      </c>
      <c r="K46" s="57">
        <v>0</v>
      </c>
      <c r="L46" s="57">
        <v>0</v>
      </c>
      <c r="Q46" s="136"/>
      <c r="R46" s="136"/>
    </row>
    <row r="47" spans="1:19" ht="26.25" hidden="1" customHeight="1" collapsed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48</v>
      </c>
      <c r="H47" s="40">
        <v>18</v>
      </c>
      <c r="I47" s="57">
        <v>0</v>
      </c>
      <c r="J47" s="57">
        <v>0</v>
      </c>
      <c r="K47" s="57">
        <v>0</v>
      </c>
      <c r="L47" s="57">
        <v>0</v>
      </c>
      <c r="Q47" s="136"/>
      <c r="R47" s="136"/>
    </row>
    <row r="48" spans="1:19" ht="26.25" hidden="1" customHeight="1" collapsed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49</v>
      </c>
      <c r="H48" s="40">
        <v>19</v>
      </c>
      <c r="I48" s="57">
        <v>0</v>
      </c>
      <c r="J48" s="57">
        <v>0</v>
      </c>
      <c r="K48" s="57">
        <v>0</v>
      </c>
      <c r="L48" s="57">
        <v>0</v>
      </c>
      <c r="Q48" s="136"/>
      <c r="R48" s="136"/>
    </row>
    <row r="49" spans="1:19" ht="27" hidden="1" customHeight="1" collapsed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50</v>
      </c>
      <c r="H49" s="40">
        <v>20</v>
      </c>
      <c r="I49" s="57">
        <v>0</v>
      </c>
      <c r="J49" s="57">
        <v>0</v>
      </c>
      <c r="K49" s="57">
        <v>0</v>
      </c>
      <c r="L49" s="57">
        <v>0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51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hidden="1" customHeight="1" collapsed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52</v>
      </c>
      <c r="H51" s="40">
        <v>22</v>
      </c>
      <c r="I51" s="58">
        <v>0</v>
      </c>
      <c r="J51" s="57">
        <v>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53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54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hidden="1" customHeight="1" collapsed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55</v>
      </c>
      <c r="H54" s="40">
        <v>25</v>
      </c>
      <c r="I54" s="58">
        <v>0</v>
      </c>
      <c r="J54" s="57">
        <v>0</v>
      </c>
      <c r="K54" s="57">
        <v>0</v>
      </c>
      <c r="L54" s="57">
        <v>0</v>
      </c>
      <c r="Q54" s="136"/>
      <c r="R54" s="136"/>
    </row>
    <row r="55" spans="1:19" ht="15.75" customHeight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56</v>
      </c>
      <c r="H55" s="40">
        <v>26</v>
      </c>
      <c r="I55" s="58">
        <v>1400</v>
      </c>
      <c r="J55" s="57">
        <v>600</v>
      </c>
      <c r="K55" s="57">
        <v>36.58</v>
      </c>
      <c r="L55" s="57">
        <v>36.58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57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hidden="1" customHeight="1" collapsed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58</v>
      </c>
      <c r="H57" s="40">
        <v>28</v>
      </c>
      <c r="I57" s="58">
        <v>0</v>
      </c>
      <c r="J57" s="57">
        <v>0</v>
      </c>
      <c r="K57" s="57">
        <v>0</v>
      </c>
      <c r="L57" s="57">
        <v>0</v>
      </c>
      <c r="Q57" s="136"/>
      <c r="R57" s="136"/>
    </row>
    <row r="58" spans="1:19" ht="27.75" customHeight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59</v>
      </c>
      <c r="H58" s="40">
        <v>29</v>
      </c>
      <c r="I58" s="58">
        <v>500</v>
      </c>
      <c r="J58" s="57">
        <v>200</v>
      </c>
      <c r="K58" s="57">
        <v>85.86</v>
      </c>
      <c r="L58" s="57">
        <v>85.86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60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61</v>
      </c>
      <c r="H60" s="40">
        <v>31</v>
      </c>
      <c r="I60" s="58">
        <v>4900</v>
      </c>
      <c r="J60" s="57">
        <v>1300</v>
      </c>
      <c r="K60" s="57">
        <v>0</v>
      </c>
      <c r="L60" s="57">
        <v>0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62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63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64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64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65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66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67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68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68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65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66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67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69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70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71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72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73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74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74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74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74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75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76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76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76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77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78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79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80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81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81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81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82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83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84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84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84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85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86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87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88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88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88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89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90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90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90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91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92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93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93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93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94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95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96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96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96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96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97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97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97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97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98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98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98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98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99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100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99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101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customHeight="1">
      <c r="A131" s="84">
        <v>2</v>
      </c>
      <c r="B131" s="36">
        <v>7</v>
      </c>
      <c r="C131" s="36"/>
      <c r="D131" s="37"/>
      <c r="E131" s="37"/>
      <c r="F131" s="39"/>
      <c r="G131" s="38" t="s">
        <v>102</v>
      </c>
      <c r="H131" s="40">
        <v>102</v>
      </c>
      <c r="I131" s="42">
        <f>SUM(I132+I137+I145)</f>
        <v>800</v>
      </c>
      <c r="J131" s="81">
        <f>SUM(J132+J137+J145)</f>
        <v>400</v>
      </c>
      <c r="K131" s="42">
        <f>SUM(K132+K137+K145)</f>
        <v>336.49</v>
      </c>
      <c r="L131" s="41">
        <f>SUM(L132+L137+L145)</f>
        <v>336.49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103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103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103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104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105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106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107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107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108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109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110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110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110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111</v>
      </c>
      <c r="H145" s="40">
        <v>116</v>
      </c>
      <c r="I145" s="42">
        <f t="shared" ref="I145:L146" si="15">I146</f>
        <v>800</v>
      </c>
      <c r="J145" s="81">
        <f t="shared" si="15"/>
        <v>400</v>
      </c>
      <c r="K145" s="42">
        <f t="shared" si="15"/>
        <v>336.49</v>
      </c>
      <c r="L145" s="41">
        <f t="shared" si="15"/>
        <v>336.49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111</v>
      </c>
      <c r="H146" s="40">
        <v>117</v>
      </c>
      <c r="I146" s="69">
        <f t="shared" si="15"/>
        <v>800</v>
      </c>
      <c r="J146" s="94">
        <f t="shared" si="15"/>
        <v>400</v>
      </c>
      <c r="K146" s="69">
        <f t="shared" si="15"/>
        <v>336.49</v>
      </c>
      <c r="L146" s="68">
        <f t="shared" si="15"/>
        <v>336.49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111</v>
      </c>
      <c r="H147" s="40">
        <v>118</v>
      </c>
      <c r="I147" s="42">
        <f>SUM(I148:I149)</f>
        <v>800</v>
      </c>
      <c r="J147" s="81">
        <f>SUM(J148:J149)</f>
        <v>400</v>
      </c>
      <c r="K147" s="42">
        <f>SUM(K148:K149)</f>
        <v>336.49</v>
      </c>
      <c r="L147" s="41">
        <f>SUM(L148:L149)</f>
        <v>336.49</v>
      </c>
    </row>
    <row r="148" spans="1:12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112</v>
      </c>
      <c r="H148" s="40">
        <v>119</v>
      </c>
      <c r="I148" s="95">
        <v>800</v>
      </c>
      <c r="J148" s="95">
        <v>400</v>
      </c>
      <c r="K148" s="95">
        <v>336.49</v>
      </c>
      <c r="L148" s="95">
        <v>336.49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113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114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114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115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115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116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117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118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119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119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119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120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121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122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122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122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123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124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125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126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127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128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129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130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131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132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133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134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135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136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137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138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138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139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139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140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141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142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143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143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144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145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146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147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148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148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149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150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151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152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152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152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153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153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153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154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155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156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157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158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159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159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159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160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160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161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162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163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164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165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160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166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166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167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167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168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168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168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169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170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171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172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173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174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175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175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176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177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178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179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180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181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182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182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183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184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185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185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186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187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188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188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189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190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191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191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191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192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192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192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193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193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194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195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196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197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175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175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198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177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178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179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180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199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200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200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201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202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203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203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204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205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206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206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207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208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209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209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209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192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192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192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193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193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194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195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210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211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197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175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175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198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177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178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179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212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199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213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213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214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215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216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216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217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218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219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219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220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221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222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222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223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192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192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192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224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224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225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226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227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174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174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175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198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177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178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179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180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199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213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213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214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215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216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216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217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218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219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219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220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228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222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222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222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192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192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192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224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224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225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226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229</v>
      </c>
      <c r="H360" s="40">
        <v>330</v>
      </c>
      <c r="I360" s="90">
        <f>SUM(I30+I176)</f>
        <v>161200</v>
      </c>
      <c r="J360" s="90">
        <f>SUM(J30+J176)</f>
        <v>28200</v>
      </c>
      <c r="K360" s="90">
        <f>SUM(K30+K176)</f>
        <v>24001.52</v>
      </c>
      <c r="L360" s="90">
        <f>SUM(L30+L176)</f>
        <v>24001.52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238</v>
      </c>
      <c r="H362" s="140"/>
      <c r="I362" s="121"/>
      <c r="J362" s="119"/>
      <c r="K362" s="120" t="s">
        <v>239</v>
      </c>
      <c r="L362" s="121"/>
    </row>
    <row r="363" spans="1:12" ht="18.75" customHeight="1">
      <c r="A363" s="122"/>
      <c r="B363" s="122"/>
      <c r="C363" s="122"/>
      <c r="D363" s="123" t="s">
        <v>230</v>
      </c>
      <c r="E363"/>
      <c r="F363"/>
      <c r="G363" s="140"/>
      <c r="H363" s="140"/>
      <c r="I363" s="148" t="s">
        <v>231</v>
      </c>
      <c r="K363" s="437" t="s">
        <v>232</v>
      </c>
      <c r="L363" s="437"/>
    </row>
    <row r="364" spans="1:12" ht="15.7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233</v>
      </c>
      <c r="I365" s="124"/>
      <c r="K365" s="120" t="s">
        <v>234</v>
      </c>
      <c r="L365" s="125"/>
    </row>
    <row r="366" spans="1:12" ht="26.25" customHeight="1">
      <c r="D366" s="435" t="s">
        <v>235</v>
      </c>
      <c r="E366" s="436"/>
      <c r="F366" s="436"/>
      <c r="G366" s="436"/>
      <c r="H366" s="126"/>
      <c r="I366" s="127" t="s">
        <v>231</v>
      </c>
      <c r="K366" s="437" t="s">
        <v>232</v>
      </c>
      <c r="L366" s="437"/>
    </row>
  </sheetData>
  <mergeCells count="24">
    <mergeCell ref="K27:K28"/>
    <mergeCell ref="L27:L28"/>
    <mergeCell ref="A29:F29"/>
    <mergeCell ref="K363:L363"/>
    <mergeCell ref="D366:G366"/>
    <mergeCell ref="K366:L366"/>
    <mergeCell ref="G25:H25"/>
    <mergeCell ref="A26:I26"/>
    <mergeCell ref="A27:F28"/>
    <mergeCell ref="G27:G28"/>
    <mergeCell ref="H27:H28"/>
    <mergeCell ref="I27:J27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.7" right="0.7" top="0.75" bottom="0.75" header="0.3" footer="0.3"/>
  <pageSetup paperSize="9" scale="9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A6A69-03E6-4A11-BBAF-723613D9F2E7}">
  <sheetPr>
    <pageSetUpPr fitToPage="1"/>
  </sheetPr>
  <dimension ref="A1:L99"/>
  <sheetViews>
    <sheetView topLeftCell="A19" workbookViewId="0">
      <selection activeCell="G20" sqref="G20"/>
    </sheetView>
  </sheetViews>
  <sheetFormatPr defaultRowHeight="15"/>
  <cols>
    <col min="1" max="2" width="1.85546875" style="366" customWidth="1"/>
    <col min="3" max="3" width="1.5703125" style="366" customWidth="1"/>
    <col min="4" max="4" width="2.28515625" style="366" customWidth="1"/>
    <col min="5" max="5" width="2" style="366" customWidth="1"/>
    <col min="6" max="6" width="2.42578125" style="366" customWidth="1"/>
    <col min="7" max="7" width="35.85546875" style="366" customWidth="1"/>
    <col min="8" max="8" width="3.42578125" style="366" customWidth="1"/>
    <col min="9" max="9" width="11.85546875" style="366" customWidth="1"/>
    <col min="10" max="10" width="12.42578125" style="366" customWidth="1"/>
    <col min="11" max="11" width="13.28515625" style="366" customWidth="1"/>
    <col min="12" max="12" width="9.140625" style="366"/>
  </cols>
  <sheetData>
    <row r="1" spans="1:11" s="363" customFormat="1">
      <c r="H1" s="364" t="s">
        <v>454</v>
      </c>
      <c r="I1" s="365"/>
      <c r="J1" s="366"/>
    </row>
    <row r="2" spans="1:11" s="363" customFormat="1">
      <c r="H2" s="364" t="s">
        <v>455</v>
      </c>
      <c r="I2" s="365"/>
      <c r="J2" s="366"/>
    </row>
    <row r="3" spans="1:11" s="363" customFormat="1" ht="15.75" customHeight="1">
      <c r="H3" s="364" t="s">
        <v>456</v>
      </c>
      <c r="I3" s="365"/>
      <c r="J3" s="367"/>
    </row>
    <row r="4" spans="1:11" s="363" customFormat="1" ht="15.75" customHeight="1">
      <c r="H4" s="368"/>
      <c r="I4" s="366"/>
      <c r="J4" s="367"/>
    </row>
    <row r="5" spans="1:11" s="363" customFormat="1" ht="14.25" customHeight="1">
      <c r="B5" s="369"/>
      <c r="C5" s="369"/>
      <c r="D5" s="369"/>
      <c r="E5" s="369"/>
      <c r="G5" s="454" t="s">
        <v>457</v>
      </c>
      <c r="H5" s="454"/>
      <c r="I5" s="454"/>
      <c r="J5" s="454"/>
      <c r="K5" s="454"/>
    </row>
    <row r="6" spans="1:11" s="363" customFormat="1" ht="14.25" customHeight="1">
      <c r="B6" s="369"/>
      <c r="C6" s="369"/>
      <c r="D6" s="369"/>
      <c r="E6" s="369"/>
      <c r="G6" s="455" t="s">
        <v>6</v>
      </c>
      <c r="H6" s="455"/>
      <c r="I6" s="455"/>
      <c r="J6" s="455"/>
      <c r="K6" s="455"/>
    </row>
    <row r="7" spans="1:11" s="363" customFormat="1" ht="12" customHeight="1">
      <c r="A7" s="369"/>
      <c r="B7" s="369"/>
      <c r="C7" s="369"/>
      <c r="D7" s="369"/>
      <c r="E7" s="370"/>
      <c r="F7" s="370"/>
      <c r="G7" s="456" t="s">
        <v>7</v>
      </c>
      <c r="H7" s="456"/>
      <c r="I7" s="456"/>
      <c r="J7" s="456"/>
      <c r="K7" s="456"/>
    </row>
    <row r="8" spans="1:11" s="363" customFormat="1" ht="10.5" customHeight="1">
      <c r="A8" s="369"/>
      <c r="B8" s="369"/>
      <c r="C8" s="369"/>
      <c r="D8" s="369"/>
      <c r="E8" s="369"/>
      <c r="F8" s="371"/>
      <c r="G8" s="457"/>
      <c r="H8" s="457"/>
      <c r="I8" s="453"/>
      <c r="J8" s="453"/>
      <c r="K8" s="453"/>
    </row>
    <row r="9" spans="1:11" s="363" customFormat="1" ht="13.5" customHeight="1">
      <c r="A9" s="458" t="s">
        <v>458</v>
      </c>
      <c r="B9" s="459"/>
      <c r="C9" s="459"/>
      <c r="D9" s="459"/>
      <c r="E9" s="459"/>
      <c r="F9" s="459"/>
      <c r="G9" s="459"/>
      <c r="H9" s="459"/>
      <c r="I9" s="459"/>
      <c r="J9" s="459"/>
      <c r="K9" s="459"/>
    </row>
    <row r="10" spans="1:11" s="363" customFormat="1" ht="9.75" customHeight="1">
      <c r="A10" s="372"/>
      <c r="B10" s="373"/>
      <c r="C10" s="373"/>
      <c r="D10" s="373"/>
      <c r="E10" s="373"/>
      <c r="F10" s="373"/>
      <c r="G10" s="373"/>
      <c r="H10" s="373"/>
      <c r="I10" s="373"/>
      <c r="J10" s="373"/>
      <c r="K10" s="373"/>
    </row>
    <row r="11" spans="1:11" s="363" customFormat="1" ht="12.75" customHeight="1">
      <c r="A11" s="452" t="s">
        <v>246</v>
      </c>
      <c r="B11" s="453"/>
      <c r="C11" s="453"/>
      <c r="D11" s="453"/>
      <c r="E11" s="453"/>
      <c r="F11" s="453"/>
      <c r="G11" s="453"/>
      <c r="H11" s="453"/>
      <c r="I11" s="453"/>
      <c r="J11" s="453"/>
      <c r="K11" s="453"/>
    </row>
    <row r="12" spans="1:11" s="363" customFormat="1" ht="12.75" customHeight="1">
      <c r="A12" s="372"/>
      <c r="B12" s="373"/>
      <c r="C12" s="373"/>
      <c r="D12" s="373"/>
      <c r="E12" s="373"/>
      <c r="F12" s="373"/>
      <c r="G12" s="453" t="s">
        <v>10</v>
      </c>
      <c r="H12" s="453"/>
      <c r="I12" s="453"/>
      <c r="J12" s="453"/>
      <c r="K12" s="453"/>
    </row>
    <row r="13" spans="1:11" s="363" customFormat="1" ht="11.25" customHeight="1">
      <c r="A13" s="372"/>
      <c r="B13" s="373"/>
      <c r="C13" s="373"/>
      <c r="D13" s="373"/>
      <c r="E13" s="373"/>
      <c r="F13" s="373"/>
      <c r="G13" s="453" t="s">
        <v>11</v>
      </c>
      <c r="H13" s="453"/>
      <c r="I13" s="453"/>
      <c r="J13" s="453"/>
      <c r="K13" s="453"/>
    </row>
    <row r="14" spans="1:11" s="363" customFormat="1" ht="11.25" customHeight="1">
      <c r="A14" s="372"/>
      <c r="B14" s="373"/>
      <c r="C14" s="373"/>
      <c r="D14" s="373"/>
      <c r="E14" s="373"/>
      <c r="F14" s="373"/>
      <c r="G14" s="371"/>
      <c r="H14" s="371"/>
      <c r="I14" s="371"/>
      <c r="J14" s="371"/>
      <c r="K14" s="371"/>
    </row>
    <row r="15" spans="1:11" s="363" customFormat="1" ht="12.75" customHeight="1">
      <c r="A15" s="452" t="s">
        <v>12</v>
      </c>
      <c r="B15" s="453"/>
      <c r="C15" s="453"/>
      <c r="D15" s="453"/>
      <c r="E15" s="453"/>
      <c r="F15" s="453"/>
      <c r="G15" s="453"/>
      <c r="H15" s="453"/>
      <c r="I15" s="453"/>
      <c r="J15" s="453"/>
      <c r="K15" s="453"/>
    </row>
    <row r="16" spans="1:11" s="363" customFormat="1" ht="12.75" customHeight="1">
      <c r="A16" s="371" t="s">
        <v>459</v>
      </c>
      <c r="B16" s="371"/>
      <c r="C16" s="371"/>
      <c r="D16" s="371"/>
      <c r="E16" s="371"/>
      <c r="F16" s="371"/>
      <c r="G16" s="462" t="s">
        <v>477</v>
      </c>
      <c r="H16" s="462"/>
      <c r="I16" s="462"/>
      <c r="J16" s="462"/>
      <c r="K16" s="462"/>
    </row>
    <row r="17" spans="1:11" s="363" customFormat="1" ht="12.75" customHeight="1">
      <c r="A17" s="374"/>
      <c r="B17" s="371"/>
      <c r="C17" s="371"/>
      <c r="D17" s="371"/>
      <c r="E17" s="371"/>
      <c r="F17" s="371"/>
      <c r="G17" s="371" t="s">
        <v>476</v>
      </c>
      <c r="H17" s="371"/>
      <c r="K17" s="375"/>
    </row>
    <row r="18" spans="1:11" s="363" customFormat="1" ht="12" customHeight="1">
      <c r="A18" s="453"/>
      <c r="B18" s="453"/>
      <c r="C18" s="453"/>
      <c r="D18" s="453"/>
      <c r="E18" s="453"/>
      <c r="F18" s="453"/>
      <c r="G18" s="453"/>
      <c r="H18" s="453"/>
      <c r="I18" s="453"/>
      <c r="J18" s="453"/>
      <c r="K18" s="453"/>
    </row>
    <row r="19" spans="1:11" s="363" customFormat="1" ht="12.75" customHeight="1">
      <c r="A19" s="374"/>
      <c r="B19" s="371"/>
      <c r="C19" s="371"/>
      <c r="D19" s="371"/>
      <c r="E19" s="371"/>
      <c r="F19" s="371"/>
      <c r="G19" s="371"/>
      <c r="H19" s="371"/>
      <c r="I19" s="376"/>
      <c r="J19" s="377"/>
      <c r="K19" s="378" t="s">
        <v>16</v>
      </c>
    </row>
    <row r="20" spans="1:11" s="363" customFormat="1" ht="13.5" customHeight="1">
      <c r="A20" s="374"/>
      <c r="B20" s="371"/>
      <c r="C20" s="371"/>
      <c r="D20" s="371"/>
      <c r="E20" s="371"/>
      <c r="F20" s="371"/>
      <c r="G20" s="371"/>
      <c r="H20" s="371"/>
      <c r="I20" s="379"/>
      <c r="J20" s="379" t="s">
        <v>460</v>
      </c>
      <c r="K20" s="380">
        <v>188773688</v>
      </c>
    </row>
    <row r="21" spans="1:11" s="363" customFormat="1" ht="11.25" customHeight="1">
      <c r="A21" s="374"/>
      <c r="B21" s="371"/>
      <c r="C21" s="371"/>
      <c r="D21" s="371"/>
      <c r="E21" s="371"/>
      <c r="F21" s="371"/>
      <c r="G21" s="371"/>
      <c r="H21" s="371"/>
      <c r="I21" s="379"/>
      <c r="J21" s="379" t="s">
        <v>18</v>
      </c>
      <c r="K21" s="380"/>
    </row>
    <row r="22" spans="1:11" s="363" customFormat="1" ht="12" customHeight="1">
      <c r="A22" s="374"/>
      <c r="B22" s="371"/>
      <c r="C22" s="371"/>
      <c r="D22" s="371"/>
      <c r="E22" s="371"/>
      <c r="F22" s="371"/>
      <c r="G22" s="371"/>
      <c r="H22" s="371"/>
      <c r="I22" s="381"/>
      <c r="J22" s="379" t="s">
        <v>20</v>
      </c>
      <c r="K22" s="380">
        <v>191787491</v>
      </c>
    </row>
    <row r="23" spans="1:11" s="363" customFormat="1" ht="11.25" customHeight="1">
      <c r="A23" s="369"/>
      <c r="B23" s="369"/>
      <c r="C23" s="369"/>
      <c r="D23" s="369"/>
      <c r="E23" s="369"/>
      <c r="F23" s="369"/>
      <c r="G23" s="371"/>
      <c r="H23" s="371"/>
      <c r="I23" s="382"/>
      <c r="J23" s="382"/>
      <c r="K23" s="383"/>
    </row>
    <row r="24" spans="1:11" s="363" customFormat="1" ht="11.25" customHeight="1">
      <c r="A24" s="369"/>
      <c r="B24" s="369"/>
      <c r="C24" s="369"/>
      <c r="D24" s="369"/>
      <c r="E24" s="369"/>
      <c r="F24" s="369"/>
      <c r="G24" s="384"/>
      <c r="H24" s="371"/>
      <c r="I24" s="382"/>
      <c r="J24" s="382"/>
      <c r="K24" s="381" t="s">
        <v>247</v>
      </c>
    </row>
    <row r="25" spans="1:11" s="363" customFormat="1" ht="12" customHeight="1">
      <c r="A25" s="463" t="s">
        <v>30</v>
      </c>
      <c r="B25" s="464"/>
      <c r="C25" s="464"/>
      <c r="D25" s="464"/>
      <c r="E25" s="464"/>
      <c r="F25" s="464"/>
      <c r="G25" s="463" t="s">
        <v>31</v>
      </c>
      <c r="H25" s="463" t="s">
        <v>461</v>
      </c>
      <c r="I25" s="465" t="s">
        <v>248</v>
      </c>
      <c r="J25" s="466"/>
      <c r="K25" s="466"/>
    </row>
    <row r="26" spans="1:11" s="363" customFormat="1" ht="12" customHeight="1">
      <c r="A26" s="464"/>
      <c r="B26" s="464"/>
      <c r="C26" s="464"/>
      <c r="D26" s="464"/>
      <c r="E26" s="464"/>
      <c r="F26" s="464"/>
      <c r="G26" s="463"/>
      <c r="H26" s="463"/>
      <c r="I26" s="467" t="s">
        <v>249</v>
      </c>
      <c r="J26" s="467"/>
      <c r="K26" s="468"/>
    </row>
    <row r="27" spans="1:11" s="363" customFormat="1" ht="25.5" customHeight="1">
      <c r="A27" s="464"/>
      <c r="B27" s="464"/>
      <c r="C27" s="464"/>
      <c r="D27" s="464"/>
      <c r="E27" s="464"/>
      <c r="F27" s="464"/>
      <c r="G27" s="463"/>
      <c r="H27" s="463"/>
      <c r="I27" s="463" t="s">
        <v>250</v>
      </c>
      <c r="J27" s="463" t="s">
        <v>251</v>
      </c>
      <c r="K27" s="469"/>
    </row>
    <row r="28" spans="1:11" s="363" customFormat="1" ht="38.25" customHeight="1">
      <c r="A28" s="464"/>
      <c r="B28" s="464"/>
      <c r="C28" s="464"/>
      <c r="D28" s="464"/>
      <c r="E28" s="464"/>
      <c r="F28" s="464"/>
      <c r="G28" s="463"/>
      <c r="H28" s="463"/>
      <c r="I28" s="463"/>
      <c r="J28" s="385" t="s">
        <v>252</v>
      </c>
      <c r="K28" s="385" t="s">
        <v>462</v>
      </c>
    </row>
    <row r="29" spans="1:11" s="363" customFormat="1" ht="12" customHeight="1">
      <c r="A29" s="470">
        <v>1</v>
      </c>
      <c r="B29" s="470"/>
      <c r="C29" s="470"/>
      <c r="D29" s="470"/>
      <c r="E29" s="470"/>
      <c r="F29" s="470"/>
      <c r="G29" s="386">
        <v>2</v>
      </c>
      <c r="H29" s="386">
        <v>3</v>
      </c>
      <c r="I29" s="386">
        <v>4</v>
      </c>
      <c r="J29" s="386">
        <v>5</v>
      </c>
      <c r="K29" s="386">
        <v>6</v>
      </c>
    </row>
    <row r="30" spans="1:11" s="363" customFormat="1" ht="12" customHeight="1">
      <c r="A30" s="387">
        <v>2</v>
      </c>
      <c r="B30" s="387"/>
      <c r="C30" s="388"/>
      <c r="D30" s="388"/>
      <c r="E30" s="388"/>
      <c r="F30" s="388"/>
      <c r="G30" s="389" t="s">
        <v>463</v>
      </c>
      <c r="H30" s="390">
        <v>1</v>
      </c>
      <c r="I30" s="391">
        <f>I31+I37+I39+I42+I47+I59+I65+I74+I80</f>
        <v>9.1300000000000008</v>
      </c>
      <c r="J30" s="391">
        <f>J31+J37+J39+J42+J47+J59+J65+J74+J80</f>
        <v>48747.409999999996</v>
      </c>
      <c r="K30" s="391">
        <f>K31+K37+K39+K42+K47+K59+K65+K74+K80</f>
        <v>0</v>
      </c>
    </row>
    <row r="31" spans="1:11" s="393" customFormat="1" ht="12" customHeight="1">
      <c r="A31" s="387">
        <v>2</v>
      </c>
      <c r="B31" s="387">
        <v>1</v>
      </c>
      <c r="C31" s="387"/>
      <c r="D31" s="387"/>
      <c r="E31" s="387"/>
      <c r="F31" s="387"/>
      <c r="G31" s="392" t="s">
        <v>41</v>
      </c>
      <c r="H31" s="390">
        <v>2</v>
      </c>
      <c r="I31" s="391">
        <f>I32+I36</f>
        <v>0</v>
      </c>
      <c r="J31" s="391">
        <f>J32+J36</f>
        <v>42422.979999999996</v>
      </c>
      <c r="K31" s="391">
        <f>K32+K36</f>
        <v>0</v>
      </c>
    </row>
    <row r="32" spans="1:11" s="363" customFormat="1" ht="12" customHeight="1">
      <c r="A32" s="388">
        <v>2</v>
      </c>
      <c r="B32" s="388">
        <v>1</v>
      </c>
      <c r="C32" s="388">
        <v>1</v>
      </c>
      <c r="D32" s="388"/>
      <c r="E32" s="388"/>
      <c r="F32" s="388"/>
      <c r="G32" s="394" t="s">
        <v>464</v>
      </c>
      <c r="H32" s="386">
        <v>3</v>
      </c>
      <c r="I32" s="395">
        <f>I33+I35</f>
        <v>0</v>
      </c>
      <c r="J32" s="395">
        <f>J33+J35</f>
        <v>41771.279999999999</v>
      </c>
      <c r="K32" s="395">
        <f>K33+K35</f>
        <v>0</v>
      </c>
    </row>
    <row r="33" spans="1:11" s="363" customFormat="1" ht="12" customHeight="1">
      <c r="A33" s="388">
        <v>2</v>
      </c>
      <c r="B33" s="388">
        <v>1</v>
      </c>
      <c r="C33" s="388">
        <v>1</v>
      </c>
      <c r="D33" s="388">
        <v>1</v>
      </c>
      <c r="E33" s="388">
        <v>1</v>
      </c>
      <c r="F33" s="388">
        <v>1</v>
      </c>
      <c r="G33" s="394" t="s">
        <v>254</v>
      </c>
      <c r="H33" s="386">
        <v>4</v>
      </c>
      <c r="I33" s="395"/>
      <c r="J33" s="395">
        <v>41771.279999999999</v>
      </c>
      <c r="K33" s="395"/>
    </row>
    <row r="34" spans="1:11" s="363" customFormat="1" ht="12" customHeight="1">
      <c r="A34" s="388"/>
      <c r="B34" s="388"/>
      <c r="C34" s="388"/>
      <c r="D34" s="388"/>
      <c r="E34" s="388"/>
      <c r="F34" s="388"/>
      <c r="G34" s="394" t="s">
        <v>255</v>
      </c>
      <c r="H34" s="386">
        <v>5</v>
      </c>
      <c r="I34" s="395"/>
      <c r="J34" s="395">
        <v>5460.36</v>
      </c>
      <c r="K34" s="395"/>
    </row>
    <row r="35" spans="1:11" s="363" customFormat="1" ht="12" hidden="1" customHeight="1" collapsed="1">
      <c r="A35" s="388">
        <v>2</v>
      </c>
      <c r="B35" s="388">
        <v>1</v>
      </c>
      <c r="C35" s="388">
        <v>1</v>
      </c>
      <c r="D35" s="388">
        <v>1</v>
      </c>
      <c r="E35" s="388">
        <v>2</v>
      </c>
      <c r="F35" s="388">
        <v>1</v>
      </c>
      <c r="G35" s="394" t="s">
        <v>44</v>
      </c>
      <c r="H35" s="386">
        <v>6</v>
      </c>
      <c r="I35" s="395"/>
      <c r="J35" s="395"/>
      <c r="K35" s="395"/>
    </row>
    <row r="36" spans="1:11" s="363" customFormat="1" ht="12" customHeight="1">
      <c r="A36" s="388">
        <v>2</v>
      </c>
      <c r="B36" s="388">
        <v>1</v>
      </c>
      <c r="C36" s="388">
        <v>2</v>
      </c>
      <c r="D36" s="388"/>
      <c r="E36" s="388"/>
      <c r="F36" s="388"/>
      <c r="G36" s="394" t="s">
        <v>45</v>
      </c>
      <c r="H36" s="386">
        <v>7</v>
      </c>
      <c r="I36" s="395"/>
      <c r="J36" s="395">
        <v>651.70000000000005</v>
      </c>
      <c r="K36" s="395"/>
    </row>
    <row r="37" spans="1:11" s="393" customFormat="1" ht="12" customHeight="1">
      <c r="A37" s="387">
        <v>2</v>
      </c>
      <c r="B37" s="387">
        <v>2</v>
      </c>
      <c r="C37" s="387"/>
      <c r="D37" s="387"/>
      <c r="E37" s="387"/>
      <c r="F37" s="387"/>
      <c r="G37" s="392" t="s">
        <v>465</v>
      </c>
      <c r="H37" s="390">
        <v>8</v>
      </c>
      <c r="I37" s="396">
        <f>I38</f>
        <v>9.1300000000000008</v>
      </c>
      <c r="J37" s="396">
        <f>J38</f>
        <v>5702.51</v>
      </c>
      <c r="K37" s="396">
        <f>K38</f>
        <v>0</v>
      </c>
    </row>
    <row r="38" spans="1:11" s="363" customFormat="1" ht="12" customHeight="1">
      <c r="A38" s="388">
        <v>2</v>
      </c>
      <c r="B38" s="388">
        <v>2</v>
      </c>
      <c r="C38" s="388">
        <v>1</v>
      </c>
      <c r="D38" s="388"/>
      <c r="E38" s="388"/>
      <c r="F38" s="388"/>
      <c r="G38" s="394" t="s">
        <v>465</v>
      </c>
      <c r="H38" s="386">
        <v>9</v>
      </c>
      <c r="I38" s="395">
        <v>9.1300000000000008</v>
      </c>
      <c r="J38" s="395">
        <v>5702.51</v>
      </c>
      <c r="K38" s="395"/>
    </row>
    <row r="39" spans="1:11" s="393" customFormat="1" ht="12" hidden="1" customHeight="1" collapsed="1">
      <c r="A39" s="387">
        <v>2</v>
      </c>
      <c r="B39" s="387">
        <v>3</v>
      </c>
      <c r="C39" s="387"/>
      <c r="D39" s="387"/>
      <c r="E39" s="387"/>
      <c r="F39" s="387"/>
      <c r="G39" s="392" t="s">
        <v>62</v>
      </c>
      <c r="H39" s="390">
        <v>10</v>
      </c>
      <c r="I39" s="391">
        <f>I40+I41</f>
        <v>0</v>
      </c>
      <c r="J39" s="391">
        <f>J40+J41</f>
        <v>0</v>
      </c>
      <c r="K39" s="391">
        <f>K40+K41</f>
        <v>0</v>
      </c>
    </row>
    <row r="40" spans="1:11" s="363" customFormat="1" ht="12" hidden="1" customHeight="1" collapsed="1">
      <c r="A40" s="388">
        <v>2</v>
      </c>
      <c r="B40" s="388">
        <v>3</v>
      </c>
      <c r="C40" s="388">
        <v>1</v>
      </c>
      <c r="D40" s="388"/>
      <c r="E40" s="388"/>
      <c r="F40" s="388"/>
      <c r="G40" s="394" t="s">
        <v>63</v>
      </c>
      <c r="H40" s="386">
        <v>11</v>
      </c>
      <c r="I40" s="395"/>
      <c r="J40" s="395"/>
      <c r="K40" s="395"/>
    </row>
    <row r="41" spans="1:11" s="363" customFormat="1" ht="12" hidden="1" customHeight="1" collapsed="1">
      <c r="A41" s="388">
        <v>2</v>
      </c>
      <c r="B41" s="388">
        <v>3</v>
      </c>
      <c r="C41" s="388">
        <v>2</v>
      </c>
      <c r="D41" s="388"/>
      <c r="E41" s="388"/>
      <c r="F41" s="388"/>
      <c r="G41" s="394" t="s">
        <v>74</v>
      </c>
      <c r="H41" s="386">
        <v>12</v>
      </c>
      <c r="I41" s="395"/>
      <c r="J41" s="395"/>
      <c r="K41" s="395"/>
    </row>
    <row r="42" spans="1:11" s="393" customFormat="1" ht="12" hidden="1" customHeight="1" collapsed="1">
      <c r="A42" s="387">
        <v>2</v>
      </c>
      <c r="B42" s="387">
        <v>4</v>
      </c>
      <c r="C42" s="387"/>
      <c r="D42" s="387"/>
      <c r="E42" s="387"/>
      <c r="F42" s="387"/>
      <c r="G42" s="392" t="s">
        <v>75</v>
      </c>
      <c r="H42" s="390">
        <v>13</v>
      </c>
      <c r="I42" s="391">
        <f>I43</f>
        <v>0</v>
      </c>
      <c r="J42" s="391">
        <f>J43</f>
        <v>0</v>
      </c>
      <c r="K42" s="391">
        <f>K43</f>
        <v>0</v>
      </c>
    </row>
    <row r="43" spans="1:11" s="363" customFormat="1" ht="12" hidden="1" customHeight="1" collapsed="1">
      <c r="A43" s="388">
        <v>2</v>
      </c>
      <c r="B43" s="388">
        <v>4</v>
      </c>
      <c r="C43" s="388">
        <v>1</v>
      </c>
      <c r="D43" s="388"/>
      <c r="E43" s="388"/>
      <c r="F43" s="388"/>
      <c r="G43" s="394" t="s">
        <v>466</v>
      </c>
      <c r="H43" s="386">
        <v>14</v>
      </c>
      <c r="I43" s="395">
        <f>I44+I45+I46</f>
        <v>0</v>
      </c>
      <c r="J43" s="395">
        <f>J44+J45+J46</f>
        <v>0</v>
      </c>
      <c r="K43" s="395">
        <f>K44+K45+K46</f>
        <v>0</v>
      </c>
    </row>
    <row r="44" spans="1:11" s="363" customFormat="1" ht="12" hidden="1" customHeight="1" collapsed="1">
      <c r="A44" s="388">
        <v>2</v>
      </c>
      <c r="B44" s="388">
        <v>4</v>
      </c>
      <c r="C44" s="388">
        <v>1</v>
      </c>
      <c r="D44" s="388">
        <v>1</v>
      </c>
      <c r="E44" s="388">
        <v>1</v>
      </c>
      <c r="F44" s="388">
        <v>1</v>
      </c>
      <c r="G44" s="394" t="s">
        <v>77</v>
      </c>
      <c r="H44" s="386">
        <v>15</v>
      </c>
      <c r="I44" s="395"/>
      <c r="J44" s="395"/>
      <c r="K44" s="395"/>
    </row>
    <row r="45" spans="1:11" s="363" customFormat="1" ht="12" hidden="1" customHeight="1" collapsed="1">
      <c r="A45" s="388">
        <v>2</v>
      </c>
      <c r="B45" s="388">
        <v>4</v>
      </c>
      <c r="C45" s="388">
        <v>1</v>
      </c>
      <c r="D45" s="388">
        <v>1</v>
      </c>
      <c r="E45" s="388">
        <v>1</v>
      </c>
      <c r="F45" s="388">
        <v>2</v>
      </c>
      <c r="G45" s="394" t="s">
        <v>78</v>
      </c>
      <c r="H45" s="386">
        <v>16</v>
      </c>
      <c r="I45" s="395"/>
      <c r="J45" s="395"/>
      <c r="K45" s="395"/>
    </row>
    <row r="46" spans="1:11" s="363" customFormat="1" ht="12" hidden="1" customHeight="1" collapsed="1">
      <c r="A46" s="388">
        <v>2</v>
      </c>
      <c r="B46" s="388">
        <v>4</v>
      </c>
      <c r="C46" s="388">
        <v>1</v>
      </c>
      <c r="D46" s="388">
        <v>1</v>
      </c>
      <c r="E46" s="388">
        <v>1</v>
      </c>
      <c r="F46" s="388">
        <v>3</v>
      </c>
      <c r="G46" s="394" t="s">
        <v>79</v>
      </c>
      <c r="H46" s="386">
        <v>17</v>
      </c>
      <c r="I46" s="395"/>
      <c r="J46" s="395"/>
      <c r="K46" s="395"/>
    </row>
    <row r="47" spans="1:11" s="393" customFormat="1" ht="12" hidden="1" customHeight="1" collapsed="1">
      <c r="A47" s="387">
        <v>2</v>
      </c>
      <c r="B47" s="387">
        <v>5</v>
      </c>
      <c r="C47" s="387"/>
      <c r="D47" s="387"/>
      <c r="E47" s="387"/>
      <c r="F47" s="387"/>
      <c r="G47" s="392" t="s">
        <v>80</v>
      </c>
      <c r="H47" s="390">
        <v>18</v>
      </c>
      <c r="I47" s="391">
        <f>I48+I51+I54</f>
        <v>0</v>
      </c>
      <c r="J47" s="391">
        <f>J48+J51+J54</f>
        <v>0</v>
      </c>
      <c r="K47" s="391">
        <f>K48+K51+K54</f>
        <v>0</v>
      </c>
    </row>
    <row r="48" spans="1:11" s="363" customFormat="1" ht="12" hidden="1" customHeight="1" collapsed="1">
      <c r="A48" s="388">
        <v>2</v>
      </c>
      <c r="B48" s="388">
        <v>5</v>
      </c>
      <c r="C48" s="388">
        <v>1</v>
      </c>
      <c r="D48" s="388"/>
      <c r="E48" s="388"/>
      <c r="F48" s="388"/>
      <c r="G48" s="394" t="s">
        <v>81</v>
      </c>
      <c r="H48" s="386">
        <v>19</v>
      </c>
      <c r="I48" s="395">
        <f>I49+I50</f>
        <v>0</v>
      </c>
      <c r="J48" s="395">
        <f>J49+J50</f>
        <v>0</v>
      </c>
      <c r="K48" s="395">
        <f>K49+K50</f>
        <v>0</v>
      </c>
    </row>
    <row r="49" spans="1:11" s="363" customFormat="1" ht="24" hidden="1" customHeight="1" collapsed="1">
      <c r="A49" s="388">
        <v>2</v>
      </c>
      <c r="B49" s="388">
        <v>5</v>
      </c>
      <c r="C49" s="388">
        <v>1</v>
      </c>
      <c r="D49" s="388">
        <v>1</v>
      </c>
      <c r="E49" s="388">
        <v>1</v>
      </c>
      <c r="F49" s="388">
        <v>1</v>
      </c>
      <c r="G49" s="394" t="s">
        <v>82</v>
      </c>
      <c r="H49" s="386">
        <v>20</v>
      </c>
      <c r="I49" s="395"/>
      <c r="J49" s="395"/>
      <c r="K49" s="395"/>
    </row>
    <row r="50" spans="1:11" s="363" customFormat="1" ht="12" hidden="1" customHeight="1" collapsed="1">
      <c r="A50" s="388">
        <v>2</v>
      </c>
      <c r="B50" s="388">
        <v>5</v>
      </c>
      <c r="C50" s="388">
        <v>1</v>
      </c>
      <c r="D50" s="388">
        <v>1</v>
      </c>
      <c r="E50" s="388">
        <v>1</v>
      </c>
      <c r="F50" s="388">
        <v>2</v>
      </c>
      <c r="G50" s="394" t="s">
        <v>83</v>
      </c>
      <c r="H50" s="386">
        <v>21</v>
      </c>
      <c r="I50" s="395"/>
      <c r="J50" s="395"/>
      <c r="K50" s="395"/>
    </row>
    <row r="51" spans="1:11" s="363" customFormat="1" ht="12" hidden="1" customHeight="1" collapsed="1">
      <c r="A51" s="388">
        <v>2</v>
      </c>
      <c r="B51" s="388">
        <v>5</v>
      </c>
      <c r="C51" s="388">
        <v>2</v>
      </c>
      <c r="D51" s="388"/>
      <c r="E51" s="388"/>
      <c r="F51" s="388"/>
      <c r="G51" s="394" t="s">
        <v>84</v>
      </c>
      <c r="H51" s="386">
        <v>22</v>
      </c>
      <c r="I51" s="395">
        <f>I52+I53</f>
        <v>0</v>
      </c>
      <c r="J51" s="395">
        <f>J52+J53</f>
        <v>0</v>
      </c>
      <c r="K51" s="395">
        <f>K52+K53</f>
        <v>0</v>
      </c>
    </row>
    <row r="52" spans="1:11" s="363" customFormat="1" ht="24" hidden="1" customHeight="1" collapsed="1">
      <c r="A52" s="388">
        <v>2</v>
      </c>
      <c r="B52" s="388">
        <v>5</v>
      </c>
      <c r="C52" s="388">
        <v>2</v>
      </c>
      <c r="D52" s="388">
        <v>1</v>
      </c>
      <c r="E52" s="388">
        <v>1</v>
      </c>
      <c r="F52" s="388">
        <v>1</v>
      </c>
      <c r="G52" s="394" t="s">
        <v>85</v>
      </c>
      <c r="H52" s="386">
        <v>23</v>
      </c>
      <c r="I52" s="395"/>
      <c r="J52" s="395"/>
      <c r="K52" s="395"/>
    </row>
    <row r="53" spans="1:11" s="363" customFormat="1" ht="12" hidden="1" customHeight="1" collapsed="1">
      <c r="A53" s="388">
        <v>2</v>
      </c>
      <c r="B53" s="388">
        <v>5</v>
      </c>
      <c r="C53" s="388">
        <v>2</v>
      </c>
      <c r="D53" s="388">
        <v>1</v>
      </c>
      <c r="E53" s="388">
        <v>1</v>
      </c>
      <c r="F53" s="388">
        <v>2</v>
      </c>
      <c r="G53" s="394" t="s">
        <v>258</v>
      </c>
      <c r="H53" s="386">
        <v>24</v>
      </c>
      <c r="I53" s="395"/>
      <c r="J53" s="395"/>
      <c r="K53" s="395"/>
    </row>
    <row r="54" spans="1:11" s="363" customFormat="1" ht="12" hidden="1" customHeight="1" collapsed="1">
      <c r="A54" s="388">
        <v>2</v>
      </c>
      <c r="B54" s="388">
        <v>5</v>
      </c>
      <c r="C54" s="388">
        <v>3</v>
      </c>
      <c r="D54" s="388"/>
      <c r="E54" s="388"/>
      <c r="F54" s="388"/>
      <c r="G54" s="394" t="s">
        <v>87</v>
      </c>
      <c r="H54" s="386">
        <v>25</v>
      </c>
      <c r="I54" s="395">
        <f>I55+I56+I57+I58</f>
        <v>0</v>
      </c>
      <c r="J54" s="395">
        <f>J55+J56+J57+J58</f>
        <v>0</v>
      </c>
      <c r="K54" s="395">
        <f>K55+K56+K57+K58</f>
        <v>0</v>
      </c>
    </row>
    <row r="55" spans="1:11" s="363" customFormat="1" ht="24" hidden="1" customHeight="1" collapsed="1">
      <c r="A55" s="388">
        <v>2</v>
      </c>
      <c r="B55" s="388">
        <v>5</v>
      </c>
      <c r="C55" s="388">
        <v>3</v>
      </c>
      <c r="D55" s="388">
        <v>1</v>
      </c>
      <c r="E55" s="388">
        <v>1</v>
      </c>
      <c r="F55" s="388">
        <v>1</v>
      </c>
      <c r="G55" s="394" t="s">
        <v>88</v>
      </c>
      <c r="H55" s="386">
        <v>26</v>
      </c>
      <c r="I55" s="395"/>
      <c r="J55" s="395"/>
      <c r="K55" s="395"/>
    </row>
    <row r="56" spans="1:11" s="363" customFormat="1" ht="12" hidden="1" customHeight="1" collapsed="1">
      <c r="A56" s="388">
        <v>2</v>
      </c>
      <c r="B56" s="388">
        <v>5</v>
      </c>
      <c r="C56" s="388">
        <v>3</v>
      </c>
      <c r="D56" s="388">
        <v>1</v>
      </c>
      <c r="E56" s="388">
        <v>1</v>
      </c>
      <c r="F56" s="388">
        <v>2</v>
      </c>
      <c r="G56" s="394" t="s">
        <v>89</v>
      </c>
      <c r="H56" s="386">
        <v>27</v>
      </c>
      <c r="I56" s="395"/>
      <c r="J56" s="395"/>
      <c r="K56" s="395"/>
    </row>
    <row r="57" spans="1:11" s="363" customFormat="1" ht="24" hidden="1" customHeight="1" collapsed="1">
      <c r="A57" s="388">
        <v>2</v>
      </c>
      <c r="B57" s="388">
        <v>5</v>
      </c>
      <c r="C57" s="388">
        <v>3</v>
      </c>
      <c r="D57" s="388">
        <v>2</v>
      </c>
      <c r="E57" s="388">
        <v>1</v>
      </c>
      <c r="F57" s="388">
        <v>1</v>
      </c>
      <c r="G57" s="397" t="s">
        <v>90</v>
      </c>
      <c r="H57" s="386">
        <v>28</v>
      </c>
      <c r="I57" s="395"/>
      <c r="J57" s="395"/>
      <c r="K57" s="395"/>
    </row>
    <row r="58" spans="1:11" s="363" customFormat="1" ht="12" hidden="1" customHeight="1" collapsed="1">
      <c r="A58" s="388">
        <v>2</v>
      </c>
      <c r="B58" s="388">
        <v>5</v>
      </c>
      <c r="C58" s="388">
        <v>3</v>
      </c>
      <c r="D58" s="388">
        <v>2</v>
      </c>
      <c r="E58" s="388">
        <v>1</v>
      </c>
      <c r="F58" s="388">
        <v>2</v>
      </c>
      <c r="G58" s="397" t="s">
        <v>91</v>
      </c>
      <c r="H58" s="386">
        <v>29</v>
      </c>
      <c r="I58" s="395"/>
      <c r="J58" s="395"/>
      <c r="K58" s="395"/>
    </row>
    <row r="59" spans="1:11" s="393" customFormat="1" ht="12" hidden="1" customHeight="1" collapsed="1">
      <c r="A59" s="387">
        <v>2</v>
      </c>
      <c r="B59" s="387">
        <v>6</v>
      </c>
      <c r="C59" s="387"/>
      <c r="D59" s="387"/>
      <c r="E59" s="387"/>
      <c r="F59" s="387"/>
      <c r="G59" s="392" t="s">
        <v>92</v>
      </c>
      <c r="H59" s="390">
        <v>30</v>
      </c>
      <c r="I59" s="391">
        <f>I60+I61+I62+I63+I64</f>
        <v>0</v>
      </c>
      <c r="J59" s="391">
        <f>J60+J61+J62+J63+J64</f>
        <v>0</v>
      </c>
      <c r="K59" s="391">
        <f>K60+K61+K62+K63+K64</f>
        <v>0</v>
      </c>
    </row>
    <row r="60" spans="1:11" s="363" customFormat="1" ht="12" hidden="1" customHeight="1" collapsed="1">
      <c r="A60" s="388">
        <v>2</v>
      </c>
      <c r="B60" s="388">
        <v>6</v>
      </c>
      <c r="C60" s="388">
        <v>1</v>
      </c>
      <c r="D60" s="388"/>
      <c r="E60" s="388"/>
      <c r="F60" s="388"/>
      <c r="G60" s="394" t="s">
        <v>259</v>
      </c>
      <c r="H60" s="386">
        <v>31</v>
      </c>
      <c r="I60" s="395"/>
      <c r="J60" s="395"/>
      <c r="K60" s="395"/>
    </row>
    <row r="61" spans="1:11" s="363" customFormat="1" ht="12" hidden="1" customHeight="1" collapsed="1">
      <c r="A61" s="388">
        <v>2</v>
      </c>
      <c r="B61" s="388">
        <v>6</v>
      </c>
      <c r="C61" s="388">
        <v>2</v>
      </c>
      <c r="D61" s="388"/>
      <c r="E61" s="388"/>
      <c r="F61" s="388"/>
      <c r="G61" s="394" t="s">
        <v>260</v>
      </c>
      <c r="H61" s="386">
        <v>32</v>
      </c>
      <c r="I61" s="395"/>
      <c r="J61" s="395"/>
      <c r="K61" s="395"/>
    </row>
    <row r="62" spans="1:11" s="363" customFormat="1" ht="12" hidden="1" customHeight="1" collapsed="1">
      <c r="A62" s="388">
        <v>2</v>
      </c>
      <c r="B62" s="388">
        <v>6</v>
      </c>
      <c r="C62" s="388">
        <v>3</v>
      </c>
      <c r="D62" s="388"/>
      <c r="E62" s="388"/>
      <c r="F62" s="388"/>
      <c r="G62" s="394" t="s">
        <v>261</v>
      </c>
      <c r="H62" s="386">
        <v>33</v>
      </c>
      <c r="I62" s="395"/>
      <c r="J62" s="395"/>
      <c r="K62" s="395"/>
    </row>
    <row r="63" spans="1:11" s="363" customFormat="1" ht="24" hidden="1" customHeight="1" collapsed="1">
      <c r="A63" s="388">
        <v>2</v>
      </c>
      <c r="B63" s="388">
        <v>6</v>
      </c>
      <c r="C63" s="388">
        <v>4</v>
      </c>
      <c r="D63" s="388"/>
      <c r="E63" s="388"/>
      <c r="F63" s="388"/>
      <c r="G63" s="394" t="s">
        <v>98</v>
      </c>
      <c r="H63" s="386">
        <v>34</v>
      </c>
      <c r="I63" s="395"/>
      <c r="J63" s="395"/>
      <c r="K63" s="395"/>
    </row>
    <row r="64" spans="1:11" s="363" customFormat="1" ht="24" hidden="1" customHeight="1" collapsed="1">
      <c r="A64" s="388">
        <v>2</v>
      </c>
      <c r="B64" s="388">
        <v>6</v>
      </c>
      <c r="C64" s="388">
        <v>5</v>
      </c>
      <c r="D64" s="388"/>
      <c r="E64" s="388"/>
      <c r="F64" s="388"/>
      <c r="G64" s="394" t="s">
        <v>101</v>
      </c>
      <c r="H64" s="386">
        <v>35</v>
      </c>
      <c r="I64" s="395"/>
      <c r="J64" s="395"/>
      <c r="K64" s="395"/>
    </row>
    <row r="65" spans="1:11" s="363" customFormat="1" ht="12" customHeight="1">
      <c r="A65" s="387">
        <v>2</v>
      </c>
      <c r="B65" s="387">
        <v>7</v>
      </c>
      <c r="C65" s="388"/>
      <c r="D65" s="388"/>
      <c r="E65" s="388"/>
      <c r="F65" s="388"/>
      <c r="G65" s="392" t="s">
        <v>102</v>
      </c>
      <c r="H65" s="390">
        <v>36</v>
      </c>
      <c r="I65" s="391">
        <f>I66+I69+I73</f>
        <v>0</v>
      </c>
      <c r="J65" s="391">
        <f>J66+J69+J73</f>
        <v>621.91999999999996</v>
      </c>
      <c r="K65" s="391">
        <f>K66+K69+K73</f>
        <v>0</v>
      </c>
    </row>
    <row r="66" spans="1:11" s="363" customFormat="1" ht="12" hidden="1" customHeight="1" collapsed="1">
      <c r="A66" s="388">
        <v>2</v>
      </c>
      <c r="B66" s="388">
        <v>7</v>
      </c>
      <c r="C66" s="388">
        <v>1</v>
      </c>
      <c r="D66" s="388"/>
      <c r="E66" s="388"/>
      <c r="F66" s="388"/>
      <c r="G66" s="398" t="s">
        <v>467</v>
      </c>
      <c r="H66" s="386">
        <v>37</v>
      </c>
      <c r="I66" s="395">
        <f>I67+I68</f>
        <v>0</v>
      </c>
      <c r="J66" s="395">
        <f>J67+J68</f>
        <v>0</v>
      </c>
      <c r="K66" s="395">
        <f>K67+K68</f>
        <v>0</v>
      </c>
    </row>
    <row r="67" spans="1:11" s="363" customFormat="1" ht="12" hidden="1" customHeight="1" collapsed="1">
      <c r="A67" s="388">
        <v>2</v>
      </c>
      <c r="B67" s="388">
        <v>7</v>
      </c>
      <c r="C67" s="388">
        <v>1</v>
      </c>
      <c r="D67" s="388">
        <v>1</v>
      </c>
      <c r="E67" s="388">
        <v>1</v>
      </c>
      <c r="F67" s="388">
        <v>1</v>
      </c>
      <c r="G67" s="398" t="s">
        <v>104</v>
      </c>
      <c r="H67" s="386">
        <v>38</v>
      </c>
      <c r="I67" s="395"/>
      <c r="J67" s="395"/>
      <c r="K67" s="395"/>
    </row>
    <row r="68" spans="1:11" s="363" customFormat="1" ht="12" hidden="1" customHeight="1" collapsed="1">
      <c r="A68" s="388">
        <v>2</v>
      </c>
      <c r="B68" s="388">
        <v>7</v>
      </c>
      <c r="C68" s="388">
        <v>1</v>
      </c>
      <c r="D68" s="388">
        <v>1</v>
      </c>
      <c r="E68" s="388">
        <v>1</v>
      </c>
      <c r="F68" s="388">
        <v>2</v>
      </c>
      <c r="G68" s="398" t="s">
        <v>105</v>
      </c>
      <c r="H68" s="386">
        <v>39</v>
      </c>
      <c r="I68" s="395"/>
      <c r="J68" s="395"/>
      <c r="K68" s="395"/>
    </row>
    <row r="69" spans="1:11" s="363" customFormat="1" ht="12" hidden="1" customHeight="1" collapsed="1">
      <c r="A69" s="388">
        <v>2</v>
      </c>
      <c r="B69" s="388">
        <v>7</v>
      </c>
      <c r="C69" s="388">
        <v>2</v>
      </c>
      <c r="D69" s="388"/>
      <c r="E69" s="388"/>
      <c r="F69" s="388"/>
      <c r="G69" s="394" t="s">
        <v>262</v>
      </c>
      <c r="H69" s="386">
        <v>40</v>
      </c>
      <c r="I69" s="395">
        <f>I70+I71+I72</f>
        <v>0</v>
      </c>
      <c r="J69" s="395">
        <f>J70+J71+J72</f>
        <v>0</v>
      </c>
      <c r="K69" s="395">
        <f>K70+K71+K72</f>
        <v>0</v>
      </c>
    </row>
    <row r="70" spans="1:11" s="363" customFormat="1" ht="12" hidden="1" customHeight="1" collapsed="1">
      <c r="A70" s="388">
        <v>2</v>
      </c>
      <c r="B70" s="388">
        <v>7</v>
      </c>
      <c r="C70" s="388">
        <v>2</v>
      </c>
      <c r="D70" s="388">
        <v>1</v>
      </c>
      <c r="E70" s="388">
        <v>1</v>
      </c>
      <c r="F70" s="388">
        <v>1</v>
      </c>
      <c r="G70" s="394" t="s">
        <v>263</v>
      </c>
      <c r="H70" s="386">
        <v>41</v>
      </c>
      <c r="I70" s="395"/>
      <c r="J70" s="395"/>
      <c r="K70" s="395"/>
    </row>
    <row r="71" spans="1:11" s="363" customFormat="1" ht="12" hidden="1" customHeight="1" collapsed="1">
      <c r="A71" s="388">
        <v>2</v>
      </c>
      <c r="B71" s="388">
        <v>7</v>
      </c>
      <c r="C71" s="388">
        <v>2</v>
      </c>
      <c r="D71" s="388">
        <v>1</v>
      </c>
      <c r="E71" s="388">
        <v>1</v>
      </c>
      <c r="F71" s="388">
        <v>2</v>
      </c>
      <c r="G71" s="394" t="s">
        <v>264</v>
      </c>
      <c r="H71" s="386">
        <v>42</v>
      </c>
      <c r="I71" s="395"/>
      <c r="J71" s="395"/>
      <c r="K71" s="395"/>
    </row>
    <row r="72" spans="1:11" s="363" customFormat="1" ht="12" hidden="1" customHeight="1" collapsed="1">
      <c r="A72" s="388">
        <v>2</v>
      </c>
      <c r="B72" s="388">
        <v>7</v>
      </c>
      <c r="C72" s="388">
        <v>2</v>
      </c>
      <c r="D72" s="388">
        <v>2</v>
      </c>
      <c r="E72" s="388">
        <v>1</v>
      </c>
      <c r="F72" s="388">
        <v>1</v>
      </c>
      <c r="G72" s="394" t="s">
        <v>110</v>
      </c>
      <c r="H72" s="386">
        <v>43</v>
      </c>
      <c r="I72" s="395"/>
      <c r="J72" s="395"/>
      <c r="K72" s="395"/>
    </row>
    <row r="73" spans="1:11" s="363" customFormat="1" ht="12" customHeight="1">
      <c r="A73" s="388">
        <v>2</v>
      </c>
      <c r="B73" s="388">
        <v>7</v>
      </c>
      <c r="C73" s="388">
        <v>3</v>
      </c>
      <c r="D73" s="388"/>
      <c r="E73" s="388"/>
      <c r="F73" s="388"/>
      <c r="G73" s="394" t="s">
        <v>111</v>
      </c>
      <c r="H73" s="386">
        <v>44</v>
      </c>
      <c r="I73" s="395"/>
      <c r="J73" s="395">
        <v>621.91999999999996</v>
      </c>
      <c r="K73" s="395"/>
    </row>
    <row r="74" spans="1:11" s="393" customFormat="1" ht="12" hidden="1" customHeight="1" collapsed="1">
      <c r="A74" s="387">
        <v>2</v>
      </c>
      <c r="B74" s="387">
        <v>8</v>
      </c>
      <c r="C74" s="387"/>
      <c r="D74" s="387"/>
      <c r="E74" s="387"/>
      <c r="F74" s="387"/>
      <c r="G74" s="392" t="s">
        <v>468</v>
      </c>
      <c r="H74" s="390">
        <v>45</v>
      </c>
      <c r="I74" s="391">
        <f>I75+I79</f>
        <v>0</v>
      </c>
      <c r="J74" s="391">
        <f>J75+J79</f>
        <v>0</v>
      </c>
      <c r="K74" s="391">
        <f>K75+K79</f>
        <v>0</v>
      </c>
    </row>
    <row r="75" spans="1:11" s="363" customFormat="1" ht="12" hidden="1" customHeight="1" collapsed="1">
      <c r="A75" s="388">
        <v>2</v>
      </c>
      <c r="B75" s="388">
        <v>8</v>
      </c>
      <c r="C75" s="388">
        <v>1</v>
      </c>
      <c r="D75" s="388">
        <v>1</v>
      </c>
      <c r="E75" s="388"/>
      <c r="F75" s="388"/>
      <c r="G75" s="394" t="s">
        <v>115</v>
      </c>
      <c r="H75" s="386">
        <v>46</v>
      </c>
      <c r="I75" s="395">
        <f>I76+I77+I78</f>
        <v>0</v>
      </c>
      <c r="J75" s="395">
        <f>J76+J77+J78</f>
        <v>0</v>
      </c>
      <c r="K75" s="395">
        <f>K76+K77+K78</f>
        <v>0</v>
      </c>
    </row>
    <row r="76" spans="1:11" s="363" customFormat="1" ht="12" hidden="1" customHeight="1" collapsed="1">
      <c r="A76" s="388">
        <v>2</v>
      </c>
      <c r="B76" s="388">
        <v>8</v>
      </c>
      <c r="C76" s="388">
        <v>1</v>
      </c>
      <c r="D76" s="388">
        <v>1</v>
      </c>
      <c r="E76" s="388">
        <v>1</v>
      </c>
      <c r="F76" s="388">
        <v>1</v>
      </c>
      <c r="G76" s="394" t="s">
        <v>265</v>
      </c>
      <c r="H76" s="386">
        <v>47</v>
      </c>
      <c r="I76" s="395"/>
      <c r="J76" s="395"/>
      <c r="K76" s="395"/>
    </row>
    <row r="77" spans="1:11" s="363" customFormat="1" ht="12" hidden="1" customHeight="1" collapsed="1">
      <c r="A77" s="388">
        <v>2</v>
      </c>
      <c r="B77" s="388">
        <v>8</v>
      </c>
      <c r="C77" s="388">
        <v>1</v>
      </c>
      <c r="D77" s="388">
        <v>1</v>
      </c>
      <c r="E77" s="388">
        <v>1</v>
      </c>
      <c r="F77" s="388">
        <v>2</v>
      </c>
      <c r="G77" s="394" t="s">
        <v>266</v>
      </c>
      <c r="H77" s="386">
        <v>48</v>
      </c>
      <c r="I77" s="395"/>
      <c r="J77" s="395"/>
      <c r="K77" s="395"/>
    </row>
    <row r="78" spans="1:11" s="363" customFormat="1" ht="12" hidden="1" customHeight="1" collapsed="1">
      <c r="A78" s="388">
        <v>2</v>
      </c>
      <c r="B78" s="388">
        <v>8</v>
      </c>
      <c r="C78" s="388">
        <v>1</v>
      </c>
      <c r="D78" s="388">
        <v>1</v>
      </c>
      <c r="E78" s="388">
        <v>1</v>
      </c>
      <c r="F78" s="388">
        <v>3</v>
      </c>
      <c r="G78" s="397" t="s">
        <v>118</v>
      </c>
      <c r="H78" s="386">
        <v>49</v>
      </c>
      <c r="I78" s="395"/>
      <c r="J78" s="395"/>
      <c r="K78" s="395"/>
    </row>
    <row r="79" spans="1:11" s="363" customFormat="1" ht="12" hidden="1" customHeight="1" collapsed="1">
      <c r="A79" s="388">
        <v>2</v>
      </c>
      <c r="B79" s="388">
        <v>8</v>
      </c>
      <c r="C79" s="388">
        <v>1</v>
      </c>
      <c r="D79" s="388">
        <v>2</v>
      </c>
      <c r="E79" s="388"/>
      <c r="F79" s="388"/>
      <c r="G79" s="394" t="s">
        <v>119</v>
      </c>
      <c r="H79" s="386">
        <v>50</v>
      </c>
      <c r="I79" s="395"/>
      <c r="J79" s="395"/>
      <c r="K79" s="395"/>
    </row>
    <row r="80" spans="1:11" s="393" customFormat="1" ht="36" hidden="1" customHeight="1" collapsed="1">
      <c r="A80" s="399">
        <v>2</v>
      </c>
      <c r="B80" s="399">
        <v>9</v>
      </c>
      <c r="C80" s="399"/>
      <c r="D80" s="399"/>
      <c r="E80" s="399"/>
      <c r="F80" s="399"/>
      <c r="G80" s="392" t="s">
        <v>469</v>
      </c>
      <c r="H80" s="390">
        <v>51</v>
      </c>
      <c r="I80" s="391"/>
      <c r="J80" s="391"/>
      <c r="K80" s="391"/>
    </row>
    <row r="81" spans="1:11" s="393" customFormat="1" ht="48" hidden="1" customHeight="1" collapsed="1">
      <c r="A81" s="387">
        <v>3</v>
      </c>
      <c r="B81" s="387"/>
      <c r="C81" s="387"/>
      <c r="D81" s="387"/>
      <c r="E81" s="387"/>
      <c r="F81" s="387"/>
      <c r="G81" s="392" t="s">
        <v>267</v>
      </c>
      <c r="H81" s="390">
        <v>52</v>
      </c>
      <c r="I81" s="391">
        <f>I82+I88+I89</f>
        <v>0</v>
      </c>
      <c r="J81" s="391">
        <f>J82+J88+J89</f>
        <v>0</v>
      </c>
      <c r="K81" s="391">
        <f>K82+K88+K89</f>
        <v>0</v>
      </c>
    </row>
    <row r="82" spans="1:11" s="393" customFormat="1" ht="24" hidden="1" customHeight="1" collapsed="1">
      <c r="A82" s="387">
        <v>3</v>
      </c>
      <c r="B82" s="387">
        <v>1</v>
      </c>
      <c r="C82" s="387"/>
      <c r="D82" s="387"/>
      <c r="E82" s="387"/>
      <c r="F82" s="387"/>
      <c r="G82" s="392" t="s">
        <v>135</v>
      </c>
      <c r="H82" s="390">
        <v>53</v>
      </c>
      <c r="I82" s="391">
        <f>I83+I84+I85+I86+I87</f>
        <v>0</v>
      </c>
      <c r="J82" s="391">
        <f>J83+J84+J85+J86+J87</f>
        <v>0</v>
      </c>
      <c r="K82" s="391">
        <f>K83+K84+K85+K86+K87</f>
        <v>0</v>
      </c>
    </row>
    <row r="83" spans="1:11" s="363" customFormat="1" ht="24" hidden="1" customHeight="1" collapsed="1">
      <c r="A83" s="400">
        <v>3</v>
      </c>
      <c r="B83" s="400">
        <v>1</v>
      </c>
      <c r="C83" s="400">
        <v>1</v>
      </c>
      <c r="D83" s="401"/>
      <c r="E83" s="401"/>
      <c r="F83" s="401"/>
      <c r="G83" s="394" t="s">
        <v>470</v>
      </c>
      <c r="H83" s="386">
        <v>54</v>
      </c>
      <c r="I83" s="395"/>
      <c r="J83" s="395"/>
      <c r="K83" s="395"/>
    </row>
    <row r="84" spans="1:11" s="363" customFormat="1" ht="12" hidden="1" customHeight="1" collapsed="1">
      <c r="A84" s="400">
        <v>3</v>
      </c>
      <c r="B84" s="400">
        <v>1</v>
      </c>
      <c r="C84" s="400">
        <v>2</v>
      </c>
      <c r="D84" s="400"/>
      <c r="E84" s="401"/>
      <c r="F84" s="401"/>
      <c r="G84" s="397" t="s">
        <v>153</v>
      </c>
      <c r="H84" s="386">
        <v>55</v>
      </c>
      <c r="I84" s="395"/>
      <c r="J84" s="395"/>
      <c r="K84" s="395"/>
    </row>
    <row r="85" spans="1:11" s="363" customFormat="1" ht="12" hidden="1" customHeight="1" collapsed="1">
      <c r="A85" s="400">
        <v>3</v>
      </c>
      <c r="B85" s="400">
        <v>1</v>
      </c>
      <c r="C85" s="400">
        <v>3</v>
      </c>
      <c r="D85" s="400"/>
      <c r="E85" s="400"/>
      <c r="F85" s="400"/>
      <c r="G85" s="397" t="s">
        <v>158</v>
      </c>
      <c r="H85" s="386">
        <v>56</v>
      </c>
      <c r="I85" s="395"/>
      <c r="J85" s="395"/>
      <c r="K85" s="395"/>
    </row>
    <row r="86" spans="1:11" s="363" customFormat="1" ht="12" hidden="1" customHeight="1" collapsed="1">
      <c r="A86" s="400">
        <v>3</v>
      </c>
      <c r="B86" s="400">
        <v>1</v>
      </c>
      <c r="C86" s="400">
        <v>4</v>
      </c>
      <c r="D86" s="400"/>
      <c r="E86" s="400"/>
      <c r="F86" s="400"/>
      <c r="G86" s="397" t="s">
        <v>167</v>
      </c>
      <c r="H86" s="386">
        <v>57</v>
      </c>
      <c r="I86" s="395"/>
      <c r="J86" s="395"/>
      <c r="K86" s="395"/>
    </row>
    <row r="87" spans="1:11" s="363" customFormat="1" ht="24" hidden="1" customHeight="1" collapsed="1">
      <c r="A87" s="400">
        <v>3</v>
      </c>
      <c r="B87" s="400">
        <v>1</v>
      </c>
      <c r="C87" s="400">
        <v>5</v>
      </c>
      <c r="D87" s="400"/>
      <c r="E87" s="400"/>
      <c r="F87" s="400"/>
      <c r="G87" s="397" t="s">
        <v>268</v>
      </c>
      <c r="H87" s="386">
        <v>58</v>
      </c>
      <c r="I87" s="395"/>
      <c r="J87" s="395"/>
      <c r="K87" s="395"/>
    </row>
    <row r="88" spans="1:11" s="393" customFormat="1" ht="24.75" hidden="1" customHeight="1" collapsed="1">
      <c r="A88" s="401">
        <v>3</v>
      </c>
      <c r="B88" s="401">
        <v>2</v>
      </c>
      <c r="C88" s="401"/>
      <c r="D88" s="401"/>
      <c r="E88" s="401"/>
      <c r="F88" s="401"/>
      <c r="G88" s="402" t="s">
        <v>471</v>
      </c>
      <c r="H88" s="390">
        <v>59</v>
      </c>
      <c r="I88" s="391"/>
      <c r="J88" s="391"/>
      <c r="K88" s="391"/>
    </row>
    <row r="89" spans="1:11" s="393" customFormat="1" ht="24" hidden="1" customHeight="1" collapsed="1">
      <c r="A89" s="401">
        <v>3</v>
      </c>
      <c r="B89" s="401">
        <v>3</v>
      </c>
      <c r="C89" s="401"/>
      <c r="D89" s="401"/>
      <c r="E89" s="401"/>
      <c r="F89" s="401"/>
      <c r="G89" s="402" t="s">
        <v>210</v>
      </c>
      <c r="H89" s="390">
        <v>60</v>
      </c>
      <c r="I89" s="391"/>
      <c r="J89" s="391"/>
      <c r="K89" s="391"/>
    </row>
    <row r="90" spans="1:11" s="393" customFormat="1" ht="12" customHeight="1">
      <c r="A90" s="387"/>
      <c r="B90" s="387"/>
      <c r="C90" s="387"/>
      <c r="D90" s="387"/>
      <c r="E90" s="387"/>
      <c r="F90" s="387"/>
      <c r="G90" s="392" t="s">
        <v>472</v>
      </c>
      <c r="H90" s="390">
        <v>61</v>
      </c>
      <c r="I90" s="391">
        <f>I30+I81</f>
        <v>9.1300000000000008</v>
      </c>
      <c r="J90" s="391">
        <f>J30+J81</f>
        <v>48747.409999999996</v>
      </c>
      <c r="K90" s="391">
        <f>K30+K81</f>
        <v>0</v>
      </c>
    </row>
    <row r="91" spans="1:11" s="363" customFormat="1" ht="9" customHeight="1">
      <c r="A91" s="403"/>
      <c r="B91" s="403"/>
      <c r="C91" s="403"/>
      <c r="D91" s="404"/>
      <c r="E91" s="404"/>
      <c r="F91" s="404"/>
      <c r="G91" s="404"/>
      <c r="H91" s="369"/>
      <c r="I91" s="370"/>
      <c r="J91" s="370"/>
      <c r="K91" s="405"/>
    </row>
    <row r="92" spans="1:11" s="363" customFormat="1" ht="12" customHeight="1">
      <c r="A92" s="370" t="s">
        <v>473</v>
      </c>
      <c r="H92" s="362"/>
      <c r="I92" s="406"/>
    </row>
    <row r="93" spans="1:11" s="363" customFormat="1">
      <c r="H93" s="407"/>
      <c r="I93" s="366"/>
      <c r="J93" s="366"/>
      <c r="K93" s="366"/>
    </row>
    <row r="94" spans="1:11" s="363" customFormat="1">
      <c r="A94" s="408" t="s">
        <v>238</v>
      </c>
      <c r="B94" s="409"/>
      <c r="C94" s="409"/>
      <c r="D94" s="409"/>
      <c r="E94" s="409"/>
      <c r="F94" s="409"/>
      <c r="G94" s="409"/>
      <c r="H94" s="410"/>
      <c r="I94" s="411"/>
      <c r="J94" s="411"/>
      <c r="K94" s="412" t="s">
        <v>239</v>
      </c>
    </row>
    <row r="95" spans="1:11" s="363" customFormat="1" ht="12" customHeight="1">
      <c r="A95" s="457" t="s">
        <v>474</v>
      </c>
      <c r="B95" s="471"/>
      <c r="C95" s="471"/>
      <c r="D95" s="471"/>
      <c r="E95" s="471"/>
      <c r="F95" s="471"/>
      <c r="G95" s="471"/>
      <c r="H95" s="407"/>
      <c r="I95" s="413" t="s">
        <v>231</v>
      </c>
      <c r="J95" s="413"/>
      <c r="K95" s="414" t="s">
        <v>232</v>
      </c>
    </row>
    <row r="96" spans="1:11" s="363" customFormat="1" ht="12" customHeight="1">
      <c r="A96" s="370"/>
      <c r="B96" s="370"/>
      <c r="C96" s="415"/>
      <c r="D96" s="370"/>
      <c r="E96" s="370"/>
      <c r="F96" s="472"/>
      <c r="G96" s="471"/>
      <c r="H96" s="407"/>
      <c r="I96" s="416"/>
      <c r="J96" s="417"/>
      <c r="K96" s="417"/>
    </row>
    <row r="97" spans="1:11" s="363" customFormat="1">
      <c r="A97" s="408" t="s">
        <v>233</v>
      </c>
      <c r="B97" s="408"/>
      <c r="C97" s="408"/>
      <c r="D97" s="408"/>
      <c r="E97" s="408"/>
      <c r="F97" s="408"/>
      <c r="G97" s="408"/>
      <c r="H97" s="407"/>
      <c r="I97" s="411"/>
      <c r="J97" s="411"/>
      <c r="K97" s="412" t="s">
        <v>234</v>
      </c>
    </row>
    <row r="98" spans="1:11" s="363" customFormat="1" ht="24.75" customHeight="1">
      <c r="A98" s="460" t="s">
        <v>475</v>
      </c>
      <c r="B98" s="461"/>
      <c r="C98" s="461"/>
      <c r="D98" s="461"/>
      <c r="E98" s="461"/>
      <c r="F98" s="461"/>
      <c r="G98" s="461"/>
      <c r="H98" s="410"/>
      <c r="I98" s="413" t="s">
        <v>231</v>
      </c>
      <c r="J98" s="418"/>
      <c r="K98" s="418" t="s">
        <v>232</v>
      </c>
    </row>
    <row r="99" spans="1:11" s="419" customFormat="1" ht="12.75" customHeight="1">
      <c r="H99" s="368"/>
    </row>
  </sheetData>
  <mergeCells count="22">
    <mergeCell ref="A98:G98"/>
    <mergeCell ref="G12:K12"/>
    <mergeCell ref="G13:K13"/>
    <mergeCell ref="A15:K15"/>
    <mergeCell ref="G16:K16"/>
    <mergeCell ref="A18:K18"/>
    <mergeCell ref="A25:F28"/>
    <mergeCell ref="G25:G28"/>
    <mergeCell ref="H25:H28"/>
    <mergeCell ref="I25:K25"/>
    <mergeCell ref="I26:K26"/>
    <mergeCell ref="I27:I28"/>
    <mergeCell ref="J27:K27"/>
    <mergeCell ref="A29:F29"/>
    <mergeCell ref="A95:G95"/>
    <mergeCell ref="F96:G96"/>
    <mergeCell ref="A11:K11"/>
    <mergeCell ref="G5:K5"/>
    <mergeCell ref="G6:K6"/>
    <mergeCell ref="G7:K7"/>
    <mergeCell ref="G8:K8"/>
    <mergeCell ref="A9:K9"/>
  </mergeCells>
  <pageMargins left="0.7" right="0.7" top="0.75" bottom="0.75" header="0.3" footer="0.3"/>
  <pageSetup paperSize="9" scale="9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A4231-3129-44BF-BF9D-A364F37E4973}">
  <sheetPr>
    <pageSetUpPr fitToPage="1"/>
  </sheetPr>
  <dimension ref="A2:J54"/>
  <sheetViews>
    <sheetView workbookViewId="0">
      <selection activeCell="G8" sqref="G8"/>
    </sheetView>
  </sheetViews>
  <sheetFormatPr defaultRowHeight="15"/>
  <cols>
    <col min="1" max="1" width="9.28515625" style="155" customWidth="1"/>
    <col min="2" max="2" width="35.85546875" style="155" customWidth="1"/>
    <col min="3" max="3" width="8.42578125" style="155" customWidth="1"/>
    <col min="4" max="4" width="8.140625" style="155" customWidth="1"/>
    <col min="5" max="5" width="7.7109375" style="155" customWidth="1"/>
    <col min="6" max="6" width="8.42578125" style="155" customWidth="1"/>
    <col min="7" max="7" width="7.85546875" style="155" customWidth="1"/>
    <col min="8" max="8" width="8.28515625" style="155" customWidth="1"/>
    <col min="9" max="16384" width="9.140625" style="155"/>
  </cols>
  <sheetData>
    <row r="2" spans="1:10">
      <c r="E2" s="475" t="s">
        <v>269</v>
      </c>
      <c r="F2" s="475"/>
      <c r="G2" s="475"/>
      <c r="H2" s="475"/>
    </row>
    <row r="3" spans="1:10">
      <c r="A3" s="156"/>
      <c r="E3" s="475" t="s">
        <v>270</v>
      </c>
      <c r="F3" s="475"/>
      <c r="G3" s="475"/>
      <c r="H3" s="475"/>
    </row>
    <row r="4" spans="1:10">
      <c r="E4" s="475" t="s">
        <v>271</v>
      </c>
      <c r="F4" s="475"/>
      <c r="G4" s="475"/>
      <c r="H4" s="475"/>
    </row>
    <row r="5" spans="1:10">
      <c r="E5" s="475" t="s">
        <v>417</v>
      </c>
      <c r="F5" s="475"/>
      <c r="G5" s="475"/>
      <c r="H5" s="475"/>
    </row>
    <row r="6" spans="1:10">
      <c r="E6" s="475" t="s">
        <v>418</v>
      </c>
      <c r="F6" s="475"/>
      <c r="G6" s="475"/>
      <c r="H6" s="475"/>
    </row>
    <row r="7" spans="1:10">
      <c r="F7" s="157"/>
      <c r="G7" s="157"/>
      <c r="H7" s="157"/>
    </row>
    <row r="8" spans="1:10">
      <c r="B8" s="158" t="s">
        <v>272</v>
      </c>
    </row>
    <row r="9" spans="1:10">
      <c r="A9" s="473" t="s">
        <v>273</v>
      </c>
      <c r="B9" s="474"/>
      <c r="C9" s="473"/>
      <c r="D9" s="473"/>
      <c r="E9" s="159"/>
      <c r="F9" s="159"/>
      <c r="G9" s="159"/>
      <c r="H9" s="159"/>
    </row>
    <row r="11" spans="1:10">
      <c r="A11" s="476" t="s">
        <v>274</v>
      </c>
      <c r="B11" s="476"/>
      <c r="C11" s="476"/>
      <c r="D11" s="476"/>
      <c r="E11" s="476"/>
      <c r="F11" s="476"/>
      <c r="G11" s="476"/>
      <c r="H11" s="156"/>
    </row>
    <row r="12" spans="1:10">
      <c r="B12" s="156"/>
      <c r="C12" s="156"/>
      <c r="D12" s="156"/>
      <c r="E12" s="156"/>
      <c r="F12" s="156"/>
      <c r="G12" s="156"/>
      <c r="H12" s="156"/>
    </row>
    <row r="13" spans="1:10">
      <c r="F13" s="477" t="s">
        <v>275</v>
      </c>
      <c r="G13" s="477"/>
      <c r="H13" s="477"/>
      <c r="J13" s="160"/>
    </row>
    <row r="14" spans="1:10">
      <c r="C14" s="478"/>
      <c r="D14" s="478"/>
      <c r="E14" s="478"/>
      <c r="F14" s="156"/>
      <c r="G14" s="479" t="s">
        <v>276</v>
      </c>
      <c r="H14" s="479"/>
    </row>
    <row r="15" spans="1:10">
      <c r="A15" s="480" t="s">
        <v>30</v>
      </c>
      <c r="B15" s="480" t="s">
        <v>31</v>
      </c>
      <c r="C15" s="483" t="s">
        <v>277</v>
      </c>
      <c r="D15" s="486" t="s">
        <v>249</v>
      </c>
      <c r="E15" s="486"/>
      <c r="F15" s="486"/>
      <c r="G15" s="486"/>
      <c r="H15" s="486"/>
    </row>
    <row r="16" spans="1:10">
      <c r="A16" s="481"/>
      <c r="B16" s="481"/>
      <c r="C16" s="484"/>
      <c r="D16" s="487" t="s">
        <v>278</v>
      </c>
      <c r="E16" s="487" t="s">
        <v>279</v>
      </c>
      <c r="F16" s="487" t="s">
        <v>280</v>
      </c>
      <c r="G16" s="487" t="s">
        <v>281</v>
      </c>
      <c r="H16" s="487" t="s">
        <v>282</v>
      </c>
    </row>
    <row r="17" spans="1:8">
      <c r="A17" s="481"/>
      <c r="B17" s="481"/>
      <c r="C17" s="484"/>
      <c r="D17" s="487"/>
      <c r="E17" s="487"/>
      <c r="F17" s="487"/>
      <c r="G17" s="487"/>
      <c r="H17" s="488"/>
    </row>
    <row r="18" spans="1:8">
      <c r="A18" s="481"/>
      <c r="B18" s="481"/>
      <c r="C18" s="484"/>
      <c r="D18" s="487"/>
      <c r="E18" s="487"/>
      <c r="F18" s="487"/>
      <c r="G18" s="487"/>
      <c r="H18" s="488"/>
    </row>
    <row r="19" spans="1:8">
      <c r="A19" s="482"/>
      <c r="B19" s="482"/>
      <c r="C19" s="485"/>
      <c r="D19" s="161" t="s">
        <v>240</v>
      </c>
      <c r="E19" s="161" t="s">
        <v>283</v>
      </c>
      <c r="F19" s="161" t="s">
        <v>244</v>
      </c>
      <c r="G19" s="161" t="s">
        <v>242</v>
      </c>
      <c r="H19" s="162" t="s">
        <v>284</v>
      </c>
    </row>
    <row r="20" spans="1:8">
      <c r="A20" s="163" t="s">
        <v>285</v>
      </c>
      <c r="B20" s="164" t="s">
        <v>42</v>
      </c>
      <c r="C20" s="165">
        <f t="shared" ref="C20:C34" si="0">(D20+E20+F20+G20+H20)</f>
        <v>41771.279999999999</v>
      </c>
      <c r="D20" s="163">
        <v>27386.06</v>
      </c>
      <c r="E20" s="163"/>
      <c r="F20" s="163">
        <v>10885.22</v>
      </c>
      <c r="G20" s="163">
        <v>3500</v>
      </c>
      <c r="H20" s="163"/>
    </row>
    <row r="21" spans="1:8">
      <c r="A21" s="163"/>
      <c r="B21" s="164" t="s">
        <v>286</v>
      </c>
      <c r="C21" s="165">
        <f t="shared" si="0"/>
        <v>0</v>
      </c>
      <c r="D21" s="163"/>
      <c r="E21" s="163"/>
      <c r="F21" s="163"/>
      <c r="G21" s="163"/>
      <c r="H21" s="163"/>
    </row>
    <row r="22" spans="1:8">
      <c r="A22" s="163"/>
      <c r="B22" s="164" t="s">
        <v>287</v>
      </c>
      <c r="C22" s="165">
        <f t="shared" si="0"/>
        <v>5460.36</v>
      </c>
      <c r="D22" s="163">
        <v>3862.89</v>
      </c>
      <c r="E22" s="163"/>
      <c r="F22" s="163">
        <v>1597.47</v>
      </c>
      <c r="G22" s="163"/>
      <c r="H22" s="163"/>
    </row>
    <row r="23" spans="1:8">
      <c r="A23" s="163" t="s">
        <v>288</v>
      </c>
      <c r="B23" s="164" t="s">
        <v>256</v>
      </c>
      <c r="C23" s="165">
        <f t="shared" si="0"/>
        <v>651.70000000000005</v>
      </c>
      <c r="D23" s="163">
        <v>474.96</v>
      </c>
      <c r="E23" s="163"/>
      <c r="F23" s="163">
        <v>176.74</v>
      </c>
      <c r="G23" s="163"/>
      <c r="H23" s="163"/>
    </row>
    <row r="24" spans="1:8">
      <c r="A24" s="163" t="s">
        <v>289</v>
      </c>
      <c r="B24" s="164" t="s">
        <v>257</v>
      </c>
      <c r="C24" s="165">
        <f t="shared" si="0"/>
        <v>5702.51</v>
      </c>
      <c r="D24" s="163">
        <f>(D25+D26+D27+D28+D29+D30+D31+D32+D33+D34+D35+D41+D42+D43)</f>
        <v>2892.35</v>
      </c>
      <c r="E24" s="163">
        <f t="shared" ref="E24:G24" si="1">(E25+E26+E27+E28+E29+E30+E31+E32+E33+E34+E35+E41+E42+E43)</f>
        <v>0</v>
      </c>
      <c r="F24" s="163">
        <f t="shared" si="1"/>
        <v>363.58</v>
      </c>
      <c r="G24" s="163">
        <f t="shared" si="1"/>
        <v>2446.58</v>
      </c>
      <c r="H24" s="163">
        <f>(H25+H26+H27+H28+H29+H30+H31+H32+H33+H34+H35+H41+H42+H43)</f>
        <v>0</v>
      </c>
    </row>
    <row r="25" spans="1:8">
      <c r="A25" s="163" t="s">
        <v>290</v>
      </c>
      <c r="B25" s="166" t="s">
        <v>47</v>
      </c>
      <c r="C25" s="165">
        <f t="shared" si="0"/>
        <v>2360.83</v>
      </c>
      <c r="D25" s="163"/>
      <c r="E25" s="163"/>
      <c r="F25" s="163"/>
      <c r="G25" s="163">
        <v>2360.83</v>
      </c>
      <c r="H25" s="163"/>
    </row>
    <row r="26" spans="1:8">
      <c r="A26" s="163" t="s">
        <v>291</v>
      </c>
      <c r="B26" s="166" t="s">
        <v>292</v>
      </c>
      <c r="C26" s="165">
        <f t="shared" si="0"/>
        <v>0</v>
      </c>
      <c r="D26" s="163"/>
      <c r="E26" s="163"/>
      <c r="F26" s="163"/>
      <c r="G26" s="163"/>
      <c r="H26" s="163"/>
    </row>
    <row r="27" spans="1:8">
      <c r="A27" s="163" t="s">
        <v>293</v>
      </c>
      <c r="B27" s="166" t="s">
        <v>294</v>
      </c>
      <c r="C27" s="165">
        <f t="shared" si="0"/>
        <v>150.99</v>
      </c>
      <c r="D27" s="163">
        <v>150.99</v>
      </c>
      <c r="E27" s="163"/>
      <c r="F27" s="163"/>
      <c r="G27" s="163"/>
      <c r="H27" s="163"/>
    </row>
    <row r="28" spans="1:8">
      <c r="A28" s="163" t="s">
        <v>295</v>
      </c>
      <c r="B28" s="166" t="s">
        <v>296</v>
      </c>
      <c r="C28" s="165">
        <f t="shared" si="0"/>
        <v>54.15</v>
      </c>
      <c r="D28" s="163">
        <v>54.15</v>
      </c>
      <c r="E28" s="163"/>
      <c r="F28" s="163"/>
      <c r="G28" s="163"/>
      <c r="H28" s="163"/>
    </row>
    <row r="29" spans="1:8">
      <c r="A29" s="163" t="s">
        <v>297</v>
      </c>
      <c r="B29" s="166" t="s">
        <v>298</v>
      </c>
      <c r="C29" s="165">
        <f t="shared" si="0"/>
        <v>0</v>
      </c>
      <c r="D29" s="163"/>
      <c r="E29" s="163"/>
      <c r="F29" s="163"/>
      <c r="G29" s="163"/>
      <c r="H29" s="163"/>
    </row>
    <row r="30" spans="1:8">
      <c r="A30" s="163" t="s">
        <v>299</v>
      </c>
      <c r="B30" s="166" t="s">
        <v>52</v>
      </c>
      <c r="C30" s="165">
        <f t="shared" si="0"/>
        <v>0</v>
      </c>
      <c r="D30" s="163"/>
      <c r="E30" s="163"/>
      <c r="F30" s="163"/>
      <c r="G30" s="163"/>
      <c r="H30" s="163"/>
    </row>
    <row r="31" spans="1:8">
      <c r="A31" s="163" t="s">
        <v>300</v>
      </c>
      <c r="B31" s="166" t="s">
        <v>53</v>
      </c>
      <c r="C31" s="165">
        <f t="shared" si="0"/>
        <v>0</v>
      </c>
      <c r="D31" s="163"/>
      <c r="E31" s="163"/>
      <c r="F31" s="163"/>
      <c r="G31" s="163"/>
      <c r="H31" s="163"/>
    </row>
    <row r="32" spans="1:8">
      <c r="A32" s="163" t="s">
        <v>301</v>
      </c>
      <c r="B32" s="167" t="s">
        <v>302</v>
      </c>
      <c r="C32" s="165">
        <f t="shared" si="0"/>
        <v>0</v>
      </c>
      <c r="D32" s="163"/>
      <c r="E32" s="163"/>
      <c r="F32" s="163"/>
      <c r="G32" s="163"/>
      <c r="H32" s="163"/>
    </row>
    <row r="33" spans="1:8">
      <c r="A33" s="163" t="s">
        <v>303</v>
      </c>
      <c r="B33" s="166" t="s">
        <v>304</v>
      </c>
      <c r="C33" s="165">
        <f t="shared" si="0"/>
        <v>0</v>
      </c>
      <c r="D33" s="163"/>
      <c r="E33" s="163"/>
      <c r="F33" s="163"/>
      <c r="G33" s="163"/>
      <c r="H33" s="163"/>
    </row>
    <row r="34" spans="1:8">
      <c r="A34" s="163" t="s">
        <v>305</v>
      </c>
      <c r="B34" s="166" t="s">
        <v>56</v>
      </c>
      <c r="C34" s="165">
        <f t="shared" si="0"/>
        <v>363.58</v>
      </c>
      <c r="D34" s="163"/>
      <c r="E34" s="163"/>
      <c r="F34" s="163">
        <v>363.58</v>
      </c>
      <c r="G34" s="163"/>
      <c r="H34" s="163"/>
    </row>
    <row r="35" spans="1:8">
      <c r="A35" s="168" t="s">
        <v>306</v>
      </c>
      <c r="B35" s="166" t="s">
        <v>58</v>
      </c>
      <c r="C35" s="165">
        <f>(D35+E35+F35+G35+H35)</f>
        <v>2617.13</v>
      </c>
      <c r="D35" s="163">
        <f>(D37+D38+D39+D40)</f>
        <v>2617.13</v>
      </c>
      <c r="E35" s="163">
        <f>(E37+E38+E39+E40)</f>
        <v>0</v>
      </c>
      <c r="F35" s="163">
        <f>(F37+F38+F39+F40)</f>
        <v>0</v>
      </c>
      <c r="G35" s="163">
        <f>(G37+G38+G39+G40)</f>
        <v>0</v>
      </c>
      <c r="H35" s="163">
        <f>(H37+H38+H39+H40)</f>
        <v>0</v>
      </c>
    </row>
    <row r="36" spans="1:8">
      <c r="A36" s="168"/>
      <c r="B36" s="164" t="s">
        <v>286</v>
      </c>
      <c r="C36" s="165"/>
      <c r="D36" s="163"/>
      <c r="E36" s="163"/>
      <c r="F36" s="163"/>
      <c r="G36" s="163"/>
      <c r="H36" s="163"/>
    </row>
    <row r="37" spans="1:8">
      <c r="A37" s="168"/>
      <c r="B37" s="166" t="s">
        <v>307</v>
      </c>
      <c r="C37" s="165">
        <f t="shared" ref="C37:C47" si="2">(D37+E37+F37+G37+H37)</f>
        <v>1979.74</v>
      </c>
      <c r="D37" s="163">
        <v>1979.74</v>
      </c>
      <c r="E37" s="163"/>
      <c r="F37" s="163"/>
      <c r="G37" s="163"/>
      <c r="H37" s="163"/>
    </row>
    <row r="38" spans="1:8">
      <c r="A38" s="168"/>
      <c r="B38" s="166" t="s">
        <v>308</v>
      </c>
      <c r="C38" s="165">
        <f t="shared" si="2"/>
        <v>445.13</v>
      </c>
      <c r="D38" s="163">
        <v>445.13</v>
      </c>
      <c r="E38" s="163"/>
      <c r="F38" s="163"/>
      <c r="G38" s="163"/>
      <c r="H38" s="163"/>
    </row>
    <row r="39" spans="1:8">
      <c r="A39" s="168"/>
      <c r="B39" s="166" t="s">
        <v>309</v>
      </c>
      <c r="C39" s="165">
        <f t="shared" si="2"/>
        <v>192.26</v>
      </c>
      <c r="D39" s="163">
        <v>192.26</v>
      </c>
      <c r="E39" s="163"/>
      <c r="F39" s="163"/>
      <c r="G39" s="163"/>
      <c r="H39" s="163"/>
    </row>
    <row r="40" spans="1:8">
      <c r="A40" s="168"/>
      <c r="B40" s="166" t="s">
        <v>310</v>
      </c>
      <c r="C40" s="165">
        <f t="shared" si="2"/>
        <v>0</v>
      </c>
      <c r="D40" s="163"/>
      <c r="E40" s="163"/>
      <c r="F40" s="163"/>
      <c r="G40" s="163"/>
      <c r="H40" s="163"/>
    </row>
    <row r="41" spans="1:8" ht="24">
      <c r="A41" s="168" t="s">
        <v>311</v>
      </c>
      <c r="B41" s="166" t="s">
        <v>59</v>
      </c>
      <c r="C41" s="165">
        <f t="shared" si="2"/>
        <v>0</v>
      </c>
      <c r="D41" s="163"/>
      <c r="E41" s="163"/>
      <c r="F41" s="163"/>
      <c r="G41" s="163"/>
      <c r="H41" s="163"/>
    </row>
    <row r="42" spans="1:8">
      <c r="A42" s="168" t="s">
        <v>312</v>
      </c>
      <c r="B42" s="166" t="s">
        <v>60</v>
      </c>
      <c r="C42" s="165">
        <f t="shared" si="2"/>
        <v>0</v>
      </c>
      <c r="D42" s="163"/>
      <c r="E42" s="163"/>
      <c r="F42" s="163"/>
      <c r="G42" s="163"/>
      <c r="H42" s="163"/>
    </row>
    <row r="43" spans="1:8">
      <c r="A43" s="163" t="s">
        <v>313</v>
      </c>
      <c r="B43" s="166" t="s">
        <v>61</v>
      </c>
      <c r="C43" s="165">
        <f t="shared" si="2"/>
        <v>155.82999999999998</v>
      </c>
      <c r="D43" s="163">
        <v>70.08</v>
      </c>
      <c r="E43" s="163"/>
      <c r="F43" s="163"/>
      <c r="G43" s="163">
        <v>85.75</v>
      </c>
      <c r="H43" s="163"/>
    </row>
    <row r="44" spans="1:8">
      <c r="A44" s="168" t="s">
        <v>314</v>
      </c>
      <c r="B44" s="169" t="s">
        <v>315</v>
      </c>
      <c r="C44" s="165">
        <f t="shared" si="2"/>
        <v>621.91999999999996</v>
      </c>
      <c r="D44" s="163">
        <v>442.13</v>
      </c>
      <c r="E44" s="163"/>
      <c r="F44" s="163">
        <v>179.79</v>
      </c>
      <c r="G44" s="163"/>
      <c r="H44" s="163"/>
    </row>
    <row r="45" spans="1:8">
      <c r="A45" s="168"/>
      <c r="B45" s="164"/>
      <c r="C45" s="165">
        <f t="shared" si="2"/>
        <v>0</v>
      </c>
      <c r="D45" s="163"/>
      <c r="E45" s="163"/>
      <c r="F45" s="163"/>
      <c r="G45" s="163"/>
      <c r="H45" s="163"/>
    </row>
    <row r="46" spans="1:8">
      <c r="A46" s="163"/>
      <c r="B46" s="164"/>
      <c r="C46" s="165">
        <f t="shared" si="2"/>
        <v>0</v>
      </c>
      <c r="D46" s="163"/>
      <c r="E46" s="163"/>
      <c r="F46" s="163"/>
      <c r="G46" s="163"/>
      <c r="H46" s="163"/>
    </row>
    <row r="47" spans="1:8">
      <c r="A47" s="170"/>
      <c r="B47" s="171" t="s">
        <v>316</v>
      </c>
      <c r="C47" s="165">
        <f t="shared" si="2"/>
        <v>48747.41</v>
      </c>
      <c r="D47" s="165">
        <f>(D20+D23+D24+D44+D45+D46)</f>
        <v>31195.5</v>
      </c>
      <c r="E47" s="165">
        <f t="shared" ref="E47:H47" si="3">(E20+E23+E24+E44+E45+E46)</f>
        <v>0</v>
      </c>
      <c r="F47" s="165">
        <f t="shared" si="3"/>
        <v>11605.33</v>
      </c>
      <c r="G47" s="165">
        <f t="shared" si="3"/>
        <v>5946.58</v>
      </c>
      <c r="H47" s="165">
        <f t="shared" si="3"/>
        <v>0</v>
      </c>
    </row>
    <row r="49" spans="1:8">
      <c r="A49" s="155" t="s">
        <v>317</v>
      </c>
      <c r="C49" s="489"/>
      <c r="D49" s="489"/>
      <c r="F49" s="490" t="s">
        <v>239</v>
      </c>
      <c r="G49" s="489"/>
      <c r="H49" s="489"/>
    </row>
    <row r="50" spans="1:8">
      <c r="C50" s="474" t="s">
        <v>318</v>
      </c>
      <c r="D50" s="474"/>
      <c r="E50" s="473" t="s">
        <v>319</v>
      </c>
      <c r="F50" s="473"/>
      <c r="G50" s="473"/>
      <c r="H50" s="473"/>
    </row>
    <row r="51" spans="1:8">
      <c r="C51" s="159"/>
      <c r="D51" s="159"/>
      <c r="E51" s="159"/>
      <c r="F51" s="159"/>
      <c r="G51" s="159"/>
      <c r="H51" s="159"/>
    </row>
    <row r="52" spans="1:8">
      <c r="A52" s="475" t="s">
        <v>320</v>
      </c>
      <c r="B52" s="475"/>
      <c r="C52" s="489"/>
      <c r="D52" s="489"/>
      <c r="F52" s="490" t="s">
        <v>234</v>
      </c>
      <c r="G52" s="489"/>
      <c r="H52" s="489"/>
    </row>
    <row r="53" spans="1:8">
      <c r="C53" s="474" t="s">
        <v>318</v>
      </c>
      <c r="D53" s="474"/>
      <c r="E53" s="473" t="s">
        <v>319</v>
      </c>
      <c r="F53" s="473"/>
      <c r="G53" s="473"/>
      <c r="H53" s="473"/>
    </row>
    <row r="54" spans="1:8">
      <c r="C54" s="159"/>
      <c r="D54" s="159"/>
      <c r="E54" s="159"/>
      <c r="F54" s="159"/>
      <c r="G54" s="477"/>
      <c r="H54" s="477"/>
    </row>
  </sheetData>
  <mergeCells count="29">
    <mergeCell ref="A52:B52"/>
    <mergeCell ref="C52:D52"/>
    <mergeCell ref="F52:H52"/>
    <mergeCell ref="C53:D53"/>
    <mergeCell ref="E53:H53"/>
    <mergeCell ref="G54:H54"/>
    <mergeCell ref="F16:F18"/>
    <mergeCell ref="G16:G18"/>
    <mergeCell ref="H16:H18"/>
    <mergeCell ref="C49:D49"/>
    <mergeCell ref="F49:H49"/>
    <mergeCell ref="C50:D50"/>
    <mergeCell ref="E50:H50"/>
    <mergeCell ref="A11:G11"/>
    <mergeCell ref="F13:H13"/>
    <mergeCell ref="C14:E14"/>
    <mergeCell ref="G14:H14"/>
    <mergeCell ref="A15:A19"/>
    <mergeCell ref="B15:B19"/>
    <mergeCell ref="C15:C19"/>
    <mergeCell ref="D15:H15"/>
    <mergeCell ref="D16:D18"/>
    <mergeCell ref="E16:E18"/>
    <mergeCell ref="A9:D9"/>
    <mergeCell ref="E2:H2"/>
    <mergeCell ref="E3:H3"/>
    <mergeCell ref="E4:H4"/>
    <mergeCell ref="E5:H5"/>
    <mergeCell ref="E6:H6"/>
  </mergeCells>
  <pageMargins left="0.7" right="0.7" top="0.75" bottom="0.75" header="0.3" footer="0.3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CC21B-3648-40E6-96F8-0CEFBEE4CFA7}">
  <dimension ref="A2:I35"/>
  <sheetViews>
    <sheetView workbookViewId="0">
      <selection activeCell="A3" sqref="A3:H3"/>
    </sheetView>
  </sheetViews>
  <sheetFormatPr defaultRowHeight="15"/>
  <cols>
    <col min="1" max="1" width="6.42578125" style="172" customWidth="1"/>
    <col min="2" max="2" width="13.7109375" style="172" customWidth="1"/>
    <col min="3" max="3" width="11.5703125" style="172" customWidth="1"/>
    <col min="4" max="4" width="9.140625" style="172"/>
    <col min="5" max="5" width="7.140625" style="172" customWidth="1"/>
    <col min="6" max="6" width="13.7109375" style="172" customWidth="1"/>
    <col min="7" max="7" width="10" style="172" customWidth="1"/>
    <col min="8" max="8" width="13.5703125" style="172" customWidth="1"/>
    <col min="9" max="9" width="9.140625" style="172"/>
    <col min="10" max="16384" width="9.140625" style="160"/>
  </cols>
  <sheetData>
    <row r="2" spans="1:8">
      <c r="A2" s="492" t="s">
        <v>272</v>
      </c>
      <c r="B2" s="492"/>
      <c r="C2" s="492"/>
      <c r="D2" s="492"/>
      <c r="E2" s="492"/>
      <c r="F2" s="492"/>
      <c r="G2" s="492"/>
      <c r="H2" s="492"/>
    </row>
    <row r="3" spans="1:8">
      <c r="A3" s="493" t="s">
        <v>273</v>
      </c>
      <c r="B3" s="493"/>
      <c r="C3" s="493"/>
      <c r="D3" s="493"/>
      <c r="E3" s="493"/>
      <c r="F3" s="493"/>
      <c r="G3" s="493"/>
      <c r="H3" s="493"/>
    </row>
    <row r="6" spans="1:8">
      <c r="A6" s="494" t="s">
        <v>321</v>
      </c>
      <c r="B6" s="494"/>
      <c r="C6" s="494"/>
      <c r="D6" s="494"/>
      <c r="E6" s="494"/>
      <c r="F6" s="494"/>
      <c r="G6" s="494"/>
      <c r="H6" s="494"/>
    </row>
    <row r="9" spans="1:8" ht="15.75">
      <c r="A9" s="495" t="s">
        <v>322</v>
      </c>
      <c r="B9" s="495"/>
      <c r="C9" s="495"/>
      <c r="D9" s="495"/>
      <c r="E9" s="495"/>
      <c r="F9" s="495"/>
      <c r="G9" s="495"/>
      <c r="H9" s="495"/>
    </row>
    <row r="10" spans="1:8">
      <c r="D10" s="173"/>
    </row>
    <row r="11" spans="1:8">
      <c r="C11" s="494" t="s">
        <v>323</v>
      </c>
      <c r="D11" s="494"/>
      <c r="E11" s="494"/>
      <c r="F11" s="494"/>
    </row>
    <row r="12" spans="1:8">
      <c r="B12" s="491" t="s">
        <v>324</v>
      </c>
      <c r="C12" s="491"/>
      <c r="D12" s="491"/>
      <c r="E12" s="491"/>
      <c r="F12" s="491"/>
      <c r="G12" s="491"/>
    </row>
    <row r="14" spans="1:8">
      <c r="A14" s="497" t="s">
        <v>325</v>
      </c>
      <c r="B14" s="497"/>
      <c r="C14" s="174" t="s">
        <v>326</v>
      </c>
      <c r="D14" s="175"/>
      <c r="E14" s="175"/>
      <c r="F14" s="175"/>
      <c r="G14" s="175"/>
      <c r="H14" s="175"/>
    </row>
    <row r="15" spans="1:8">
      <c r="A15" s="498" t="s">
        <v>327</v>
      </c>
      <c r="B15" s="498"/>
      <c r="C15" s="498"/>
      <c r="D15" s="498"/>
      <c r="E15" s="498"/>
      <c r="F15" s="498"/>
      <c r="G15" s="498"/>
      <c r="H15" s="498"/>
    </row>
    <row r="16" spans="1:8" ht="28.5">
      <c r="A16" s="176" t="s">
        <v>328</v>
      </c>
      <c r="B16" s="176" t="s">
        <v>329</v>
      </c>
      <c r="C16" s="499" t="s">
        <v>330</v>
      </c>
      <c r="D16" s="500"/>
      <c r="E16" s="501"/>
      <c r="F16" s="176" t="s">
        <v>331</v>
      </c>
      <c r="G16" s="177" t="s">
        <v>332</v>
      </c>
      <c r="H16" s="177" t="s">
        <v>333</v>
      </c>
    </row>
    <row r="17" spans="1:8">
      <c r="A17" s="178">
        <v>1</v>
      </c>
      <c r="B17" s="179" t="s">
        <v>244</v>
      </c>
      <c r="C17" s="502" t="s">
        <v>334</v>
      </c>
      <c r="D17" s="502"/>
      <c r="E17" s="502"/>
      <c r="F17" s="180" t="s">
        <v>335</v>
      </c>
      <c r="G17" s="181">
        <v>1</v>
      </c>
      <c r="H17" s="182">
        <v>11605.33</v>
      </c>
    </row>
    <row r="18" spans="1:8">
      <c r="A18" s="178">
        <v>2</v>
      </c>
      <c r="B18" s="179" t="s">
        <v>244</v>
      </c>
      <c r="C18" s="502" t="s">
        <v>336</v>
      </c>
      <c r="D18" s="502"/>
      <c r="E18" s="502"/>
      <c r="F18" s="180" t="s">
        <v>335</v>
      </c>
      <c r="G18" s="181">
        <v>1</v>
      </c>
      <c r="H18" s="182">
        <v>15011.88</v>
      </c>
    </row>
    <row r="19" spans="1:8">
      <c r="A19" s="178">
        <v>3</v>
      </c>
      <c r="B19" s="179" t="s">
        <v>244</v>
      </c>
      <c r="C19" s="502" t="s">
        <v>337</v>
      </c>
      <c r="D19" s="502"/>
      <c r="E19" s="502"/>
      <c r="F19" s="180" t="s">
        <v>335</v>
      </c>
      <c r="G19" s="181">
        <v>1</v>
      </c>
      <c r="H19" s="182">
        <v>214.57</v>
      </c>
    </row>
    <row r="20" spans="1:8">
      <c r="A20" s="178"/>
      <c r="B20" s="179"/>
      <c r="C20" s="496" t="s">
        <v>338</v>
      </c>
      <c r="D20" s="496"/>
      <c r="E20" s="496"/>
      <c r="F20" s="183" t="s">
        <v>335</v>
      </c>
      <c r="G20" s="184">
        <v>1</v>
      </c>
      <c r="H20" s="185">
        <f>0+H17+H18</f>
        <v>26617.21</v>
      </c>
    </row>
    <row r="21" spans="1:8">
      <c r="A21" s="178">
        <v>4</v>
      </c>
      <c r="B21" s="179" t="s">
        <v>240</v>
      </c>
      <c r="C21" s="502" t="s">
        <v>339</v>
      </c>
      <c r="D21" s="502"/>
      <c r="E21" s="502"/>
      <c r="F21" s="180" t="s">
        <v>335</v>
      </c>
      <c r="G21" s="181">
        <v>1</v>
      </c>
      <c r="H21" s="182">
        <v>54.15</v>
      </c>
    </row>
    <row r="22" spans="1:8">
      <c r="A22" s="178">
        <v>5</v>
      </c>
      <c r="B22" s="179" t="s">
        <v>240</v>
      </c>
      <c r="C22" s="502" t="s">
        <v>334</v>
      </c>
      <c r="D22" s="502"/>
      <c r="E22" s="502"/>
      <c r="F22" s="180" t="s">
        <v>335</v>
      </c>
      <c r="G22" s="181">
        <v>1</v>
      </c>
      <c r="H22" s="182">
        <v>31141.35</v>
      </c>
    </row>
    <row r="23" spans="1:8">
      <c r="A23" s="178">
        <v>6</v>
      </c>
      <c r="B23" s="179" t="s">
        <v>240</v>
      </c>
      <c r="C23" s="502" t="s">
        <v>336</v>
      </c>
      <c r="D23" s="502"/>
      <c r="E23" s="502"/>
      <c r="F23" s="180" t="s">
        <v>335</v>
      </c>
      <c r="G23" s="181">
        <v>1</v>
      </c>
      <c r="H23" s="182">
        <v>41428.559999999998</v>
      </c>
    </row>
    <row r="24" spans="1:8">
      <c r="A24" s="178">
        <v>7</v>
      </c>
      <c r="B24" s="179" t="s">
        <v>240</v>
      </c>
      <c r="C24" s="502" t="s">
        <v>337</v>
      </c>
      <c r="D24" s="502"/>
      <c r="E24" s="502"/>
      <c r="F24" s="180" t="s">
        <v>335</v>
      </c>
      <c r="G24" s="181">
        <v>1</v>
      </c>
      <c r="H24" s="182">
        <v>601.36</v>
      </c>
    </row>
    <row r="25" spans="1:8">
      <c r="A25" s="178"/>
      <c r="B25" s="179"/>
      <c r="C25" s="496" t="s">
        <v>338</v>
      </c>
      <c r="D25" s="496"/>
      <c r="E25" s="496"/>
      <c r="F25" s="183" t="s">
        <v>335</v>
      </c>
      <c r="G25" s="184">
        <v>1</v>
      </c>
      <c r="H25" s="185">
        <f>0+H21+H22+H23</f>
        <v>72624.06</v>
      </c>
    </row>
    <row r="26" spans="1:8">
      <c r="A26" s="173"/>
      <c r="B26" s="186"/>
      <c r="C26" s="497"/>
      <c r="D26" s="497"/>
      <c r="E26" s="497"/>
      <c r="F26" s="187"/>
      <c r="G26" s="188"/>
      <c r="H26" s="189"/>
    </row>
    <row r="27" spans="1:8">
      <c r="A27" s="173"/>
      <c r="B27" s="186"/>
      <c r="C27" s="186"/>
      <c r="D27" s="186"/>
      <c r="E27" s="186"/>
      <c r="F27" s="187"/>
      <c r="G27" s="188"/>
      <c r="H27" s="189"/>
    </row>
    <row r="30" spans="1:8">
      <c r="A30" s="497" t="s">
        <v>238</v>
      </c>
      <c r="B30" s="497"/>
      <c r="C30" s="497"/>
      <c r="D30" s="497"/>
      <c r="E30" s="504" t="s">
        <v>239</v>
      </c>
      <c r="F30" s="504"/>
      <c r="G30" s="504"/>
      <c r="H30" s="504"/>
    </row>
    <row r="31" spans="1:8">
      <c r="E31" s="503" t="s">
        <v>340</v>
      </c>
      <c r="F31" s="503"/>
      <c r="G31" s="503"/>
      <c r="H31" s="503"/>
    </row>
    <row r="34" spans="1:8">
      <c r="A34" s="497" t="s">
        <v>233</v>
      </c>
      <c r="B34" s="497"/>
      <c r="C34" s="497"/>
      <c r="D34" s="497"/>
      <c r="E34" s="504" t="s">
        <v>234</v>
      </c>
      <c r="F34" s="504"/>
      <c r="G34" s="504"/>
      <c r="H34" s="504"/>
    </row>
    <row r="35" spans="1:8">
      <c r="E35" s="503" t="s">
        <v>340</v>
      </c>
      <c r="F35" s="503"/>
      <c r="G35" s="503"/>
      <c r="H35" s="503"/>
    </row>
  </sheetData>
  <mergeCells count="25">
    <mergeCell ref="E35:H35"/>
    <mergeCell ref="C26:E26"/>
    <mergeCell ref="A30:D30"/>
    <mergeCell ref="E30:H30"/>
    <mergeCell ref="E31:H31"/>
    <mergeCell ref="A34:D34"/>
    <mergeCell ref="E34:H34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B12:G12"/>
    <mergeCell ref="A2:H2"/>
    <mergeCell ref="A3:H3"/>
    <mergeCell ref="A6:H6"/>
    <mergeCell ref="A9:H9"/>
    <mergeCell ref="C11:F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3D9F0-1728-4ECF-B934-55BCAACA88EF}">
  <dimension ref="A2:I31"/>
  <sheetViews>
    <sheetView workbookViewId="0">
      <selection activeCell="B4" sqref="B4"/>
    </sheetView>
  </sheetViews>
  <sheetFormatPr defaultRowHeight="15"/>
  <cols>
    <col min="1" max="1" width="6.42578125" style="172" customWidth="1"/>
    <col min="2" max="2" width="13.7109375" style="172" customWidth="1"/>
    <col min="3" max="3" width="11.5703125" style="172" customWidth="1"/>
    <col min="4" max="4" width="9.140625" style="172"/>
    <col min="5" max="5" width="7.140625" style="172" customWidth="1"/>
    <col min="6" max="6" width="13.7109375" style="172" customWidth="1"/>
    <col min="7" max="7" width="10" style="172" customWidth="1"/>
    <col min="8" max="8" width="13.5703125" style="172" customWidth="1"/>
    <col min="9" max="9" width="9.140625" style="172"/>
    <col min="10" max="16384" width="9.140625" style="160"/>
  </cols>
  <sheetData>
    <row r="2" spans="1:8">
      <c r="A2" s="492" t="s">
        <v>272</v>
      </c>
      <c r="B2" s="492"/>
      <c r="C2" s="492"/>
      <c r="D2" s="492"/>
      <c r="E2" s="492"/>
      <c r="F2" s="492"/>
      <c r="G2" s="492"/>
      <c r="H2" s="492"/>
    </row>
    <row r="3" spans="1:8">
      <c r="A3" s="493" t="s">
        <v>273</v>
      </c>
      <c r="B3" s="493"/>
      <c r="C3" s="493"/>
      <c r="D3" s="493"/>
      <c r="E3" s="493"/>
      <c r="F3" s="493"/>
      <c r="G3" s="493"/>
      <c r="H3" s="493"/>
    </row>
    <row r="6" spans="1:8">
      <c r="A6" s="494" t="s">
        <v>321</v>
      </c>
      <c r="B6" s="494"/>
      <c r="C6" s="494"/>
      <c r="D6" s="494"/>
      <c r="E6" s="494"/>
      <c r="F6" s="494"/>
      <c r="G6" s="494"/>
      <c r="H6" s="494"/>
    </row>
    <row r="9" spans="1:8" ht="15.75">
      <c r="A9" s="495" t="s">
        <v>341</v>
      </c>
      <c r="B9" s="495"/>
      <c r="C9" s="495"/>
      <c r="D9" s="495"/>
      <c r="E9" s="495"/>
      <c r="F9" s="495"/>
      <c r="G9" s="495"/>
      <c r="H9" s="495"/>
    </row>
    <row r="10" spans="1:8">
      <c r="D10" s="173"/>
    </row>
    <row r="11" spans="1:8">
      <c r="C11" s="494" t="s">
        <v>342</v>
      </c>
      <c r="D11" s="494"/>
      <c r="E11" s="494"/>
      <c r="F11" s="494"/>
    </row>
    <row r="12" spans="1:8">
      <c r="B12" s="491" t="s">
        <v>324</v>
      </c>
      <c r="C12" s="491"/>
      <c r="D12" s="491"/>
      <c r="E12" s="491"/>
      <c r="F12" s="491"/>
      <c r="G12" s="491"/>
    </row>
    <row r="14" spans="1:8">
      <c r="A14" s="497" t="s">
        <v>325</v>
      </c>
      <c r="B14" s="497"/>
      <c r="C14" s="174" t="s">
        <v>326</v>
      </c>
      <c r="D14" s="175"/>
      <c r="E14" s="175"/>
      <c r="F14" s="175"/>
      <c r="G14" s="175"/>
      <c r="H14" s="175"/>
    </row>
    <row r="15" spans="1:8">
      <c r="A15" s="498" t="s">
        <v>343</v>
      </c>
      <c r="B15" s="498"/>
      <c r="C15" s="498"/>
      <c r="D15" s="498"/>
      <c r="E15" s="498"/>
      <c r="F15" s="498"/>
      <c r="G15" s="498"/>
      <c r="H15" s="498"/>
    </row>
    <row r="16" spans="1:8" ht="28.5">
      <c r="A16" s="176" t="s">
        <v>328</v>
      </c>
      <c r="B16" s="176" t="s">
        <v>329</v>
      </c>
      <c r="C16" s="499" t="s">
        <v>330</v>
      </c>
      <c r="D16" s="500"/>
      <c r="E16" s="501"/>
      <c r="F16" s="176" t="s">
        <v>331</v>
      </c>
      <c r="G16" s="177" t="s">
        <v>332</v>
      </c>
      <c r="H16" s="177" t="s">
        <v>333</v>
      </c>
    </row>
    <row r="17" spans="1:8">
      <c r="A17" s="178">
        <v>1</v>
      </c>
      <c r="B17" s="179" t="s">
        <v>244</v>
      </c>
      <c r="C17" s="502" t="s">
        <v>334</v>
      </c>
      <c r="D17" s="502"/>
      <c r="E17" s="502"/>
      <c r="F17" s="180" t="s">
        <v>335</v>
      </c>
      <c r="G17" s="181">
        <v>1</v>
      </c>
      <c r="H17" s="182">
        <v>24001.52</v>
      </c>
    </row>
    <row r="18" spans="1:8">
      <c r="A18" s="178"/>
      <c r="B18" s="179"/>
      <c r="C18" s="496" t="s">
        <v>338</v>
      </c>
      <c r="D18" s="496"/>
      <c r="E18" s="496"/>
      <c r="F18" s="183" t="s">
        <v>335</v>
      </c>
      <c r="G18" s="184">
        <v>1</v>
      </c>
      <c r="H18" s="185">
        <f>0+H17</f>
        <v>24001.52</v>
      </c>
    </row>
    <row r="19" spans="1:8">
      <c r="A19" s="178">
        <v>2</v>
      </c>
      <c r="B19" s="179" t="s">
        <v>240</v>
      </c>
      <c r="C19" s="502" t="s">
        <v>339</v>
      </c>
      <c r="D19" s="502"/>
      <c r="E19" s="502"/>
      <c r="F19" s="180" t="s">
        <v>335</v>
      </c>
      <c r="G19" s="181">
        <v>1</v>
      </c>
      <c r="H19" s="182">
        <v>3209.29</v>
      </c>
    </row>
    <row r="20" spans="1:8">
      <c r="A20" s="178">
        <v>3</v>
      </c>
      <c r="B20" s="179" t="s">
        <v>240</v>
      </c>
      <c r="C20" s="502" t="s">
        <v>334</v>
      </c>
      <c r="D20" s="502"/>
      <c r="E20" s="502"/>
      <c r="F20" s="180" t="s">
        <v>335</v>
      </c>
      <c r="G20" s="181">
        <v>1</v>
      </c>
      <c r="H20" s="182">
        <v>86163.11</v>
      </c>
    </row>
    <row r="21" spans="1:8">
      <c r="A21" s="178"/>
      <c r="B21" s="179"/>
      <c r="C21" s="496" t="s">
        <v>338</v>
      </c>
      <c r="D21" s="496"/>
      <c r="E21" s="496"/>
      <c r="F21" s="183" t="s">
        <v>335</v>
      </c>
      <c r="G21" s="184">
        <v>1</v>
      </c>
      <c r="H21" s="185">
        <f>0+H19+H20</f>
        <v>89372.4</v>
      </c>
    </row>
    <row r="22" spans="1:8">
      <c r="A22" s="173"/>
      <c r="B22" s="186"/>
      <c r="C22" s="497"/>
      <c r="D22" s="497"/>
      <c r="E22" s="497"/>
      <c r="F22" s="187"/>
      <c r="G22" s="188"/>
      <c r="H22" s="189"/>
    </row>
    <row r="23" spans="1:8">
      <c r="A23" s="173"/>
      <c r="B23" s="186"/>
      <c r="C23" s="186"/>
      <c r="D23" s="186"/>
      <c r="E23" s="186"/>
      <c r="F23" s="187"/>
      <c r="G23" s="188"/>
      <c r="H23" s="189"/>
    </row>
    <row r="26" spans="1:8">
      <c r="A26" s="497" t="s">
        <v>238</v>
      </c>
      <c r="B26" s="497"/>
      <c r="C26" s="497"/>
      <c r="D26" s="497"/>
      <c r="E26" s="504" t="s">
        <v>239</v>
      </c>
      <c r="F26" s="504"/>
      <c r="G26" s="504"/>
      <c r="H26" s="504"/>
    </row>
    <row r="27" spans="1:8">
      <c r="E27" s="503" t="s">
        <v>340</v>
      </c>
      <c r="F27" s="503"/>
      <c r="G27" s="503"/>
      <c r="H27" s="503"/>
    </row>
    <row r="30" spans="1:8">
      <c r="A30" s="497" t="s">
        <v>233</v>
      </c>
      <c r="B30" s="497"/>
      <c r="C30" s="497"/>
      <c r="D30" s="497"/>
      <c r="E30" s="504" t="s">
        <v>234</v>
      </c>
      <c r="F30" s="504"/>
      <c r="G30" s="504"/>
      <c r="H30" s="504"/>
    </row>
    <row r="31" spans="1:8">
      <c r="E31" s="503" t="s">
        <v>340</v>
      </c>
      <c r="F31" s="503"/>
      <c r="G31" s="503"/>
      <c r="H31" s="503"/>
    </row>
  </sheetData>
  <mergeCells count="21">
    <mergeCell ref="A30:D30"/>
    <mergeCell ref="E30:H30"/>
    <mergeCell ref="E31:H31"/>
    <mergeCell ref="C20:E20"/>
    <mergeCell ref="C21:E21"/>
    <mergeCell ref="C22:E22"/>
    <mergeCell ref="A26:D26"/>
    <mergeCell ref="E26:H26"/>
    <mergeCell ref="E27:H27"/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04E54-51C3-4FF2-A553-85B3A1EE5001}">
  <dimension ref="B1:R57"/>
  <sheetViews>
    <sheetView workbookViewId="0">
      <selection activeCell="D32" sqref="D32"/>
    </sheetView>
  </sheetViews>
  <sheetFormatPr defaultRowHeight="15"/>
  <cols>
    <col min="1" max="1" width="5.7109375" style="190" customWidth="1"/>
    <col min="2" max="2" width="13.7109375" style="190" customWidth="1"/>
    <col min="3" max="3" width="30.42578125" style="191" customWidth="1"/>
    <col min="4" max="4" width="14.5703125" style="191" customWidth="1"/>
    <col min="5" max="5" width="17" style="191" customWidth="1"/>
    <col min="6" max="6" width="14.140625" style="191" customWidth="1"/>
    <col min="7" max="7" width="15.140625" style="190" customWidth="1"/>
    <col min="8" max="8" width="19.42578125" style="190" customWidth="1"/>
    <col min="9" max="9" width="9.28515625" style="190" customWidth="1"/>
    <col min="10" max="10" width="9.85546875" style="190" customWidth="1"/>
    <col min="11" max="11" width="8" style="190" customWidth="1"/>
    <col min="12" max="12" width="7.85546875" style="190" customWidth="1"/>
    <col min="13" max="15" width="0" style="190" hidden="1" customWidth="1"/>
    <col min="16" max="16384" width="9.140625" style="190"/>
  </cols>
  <sheetData>
    <row r="1" spans="2:18" ht="12" customHeight="1">
      <c r="H1" s="506" t="s">
        <v>344</v>
      </c>
      <c r="I1" s="475"/>
    </row>
    <row r="2" spans="2:18" ht="12" customHeight="1">
      <c r="D2" s="192"/>
      <c r="E2" s="192"/>
      <c r="F2" s="507" t="s">
        <v>345</v>
      </c>
      <c r="G2" s="508"/>
      <c r="H2" s="508"/>
      <c r="I2" s="509"/>
      <c r="J2" s="193"/>
      <c r="K2" s="193"/>
    </row>
    <row r="3" spans="2:18" ht="12" customHeight="1">
      <c r="D3" s="192"/>
      <c r="E3" s="192"/>
      <c r="F3" s="507" t="s">
        <v>346</v>
      </c>
      <c r="G3" s="508"/>
      <c r="H3" s="508"/>
      <c r="I3" s="193"/>
      <c r="J3" s="193"/>
      <c r="K3" s="193"/>
    </row>
    <row r="4" spans="2:18" ht="12" customHeight="1">
      <c r="D4" s="192"/>
      <c r="E4" s="192"/>
      <c r="F4" s="507" t="s">
        <v>347</v>
      </c>
      <c r="G4" s="508"/>
      <c r="H4" s="508"/>
      <c r="I4" s="193"/>
      <c r="J4" s="193"/>
      <c r="K4" s="193"/>
    </row>
    <row r="5" spans="2:18" ht="12" customHeight="1">
      <c r="D5" s="192"/>
      <c r="E5" s="192"/>
      <c r="F5" s="192" t="s">
        <v>348</v>
      </c>
      <c r="G5" s="192"/>
      <c r="H5" s="192"/>
      <c r="I5" s="192"/>
      <c r="J5" s="193"/>
      <c r="K5" s="193"/>
    </row>
    <row r="6" spans="2:18" ht="12.75">
      <c r="C6" s="510" t="s">
        <v>349</v>
      </c>
      <c r="D6" s="510"/>
      <c r="E6" s="510"/>
      <c r="F6" s="510"/>
      <c r="G6" s="510"/>
      <c r="H6" s="510"/>
      <c r="I6" s="194"/>
      <c r="J6" s="195"/>
      <c r="K6" s="192"/>
    </row>
    <row r="7" spans="2:18" ht="12.75">
      <c r="B7" s="196"/>
      <c r="C7" s="194"/>
      <c r="D7" s="194"/>
      <c r="E7" s="194"/>
      <c r="F7" s="194"/>
      <c r="G7" s="194"/>
      <c r="H7" s="194"/>
      <c r="I7" s="196"/>
      <c r="J7" s="196"/>
      <c r="K7" s="196"/>
    </row>
    <row r="8" spans="2:18" ht="12.75">
      <c r="B8" s="196"/>
      <c r="C8" s="505" t="s">
        <v>350</v>
      </c>
      <c r="D8" s="490"/>
      <c r="E8" s="490"/>
      <c r="F8" s="490"/>
      <c r="G8" s="490"/>
      <c r="H8" s="490"/>
      <c r="I8" s="196"/>
      <c r="J8" s="196"/>
      <c r="K8" s="196"/>
      <c r="N8" s="192"/>
      <c r="O8" s="192"/>
      <c r="P8" s="192"/>
      <c r="Q8" s="192"/>
      <c r="R8" s="192"/>
    </row>
    <row r="9" spans="2:18" ht="15.75">
      <c r="C9" s="511" t="s">
        <v>351</v>
      </c>
      <c r="D9" s="511"/>
      <c r="E9" s="511"/>
      <c r="F9" s="511"/>
      <c r="G9" s="511"/>
      <c r="H9" s="511"/>
      <c r="I9" s="197"/>
      <c r="J9" s="197"/>
      <c r="K9" s="197"/>
      <c r="L9" s="197"/>
      <c r="M9" s="197"/>
      <c r="N9" s="197"/>
      <c r="O9" s="197"/>
      <c r="P9" s="197"/>
      <c r="Q9" s="197"/>
      <c r="R9" s="197"/>
    </row>
    <row r="10" spans="2:18" ht="15.75">
      <c r="B10" s="512" t="s">
        <v>352</v>
      </c>
      <c r="C10" s="512"/>
      <c r="D10" s="512"/>
      <c r="E10" s="512"/>
      <c r="F10" s="512"/>
      <c r="G10" s="512"/>
      <c r="H10" s="512"/>
      <c r="I10" s="198"/>
      <c r="J10" s="198"/>
      <c r="K10" s="198" t="s">
        <v>353</v>
      </c>
      <c r="L10" s="199"/>
      <c r="M10" s="199"/>
      <c r="N10" s="199"/>
      <c r="O10" s="199"/>
      <c r="P10" s="199"/>
      <c r="Q10" s="199"/>
      <c r="R10" s="199"/>
    </row>
    <row r="11" spans="2:18" ht="15.75">
      <c r="C11" s="200"/>
      <c r="D11" s="200"/>
      <c r="E11" s="201" t="s">
        <v>323</v>
      </c>
      <c r="F11" s="201"/>
    </row>
    <row r="12" spans="2:18" ht="12.75">
      <c r="C12" s="200"/>
      <c r="D12" s="513" t="s">
        <v>354</v>
      </c>
      <c r="E12" s="513"/>
      <c r="F12" s="190"/>
    </row>
    <row r="13" spans="2:18" ht="12.75">
      <c r="C13" s="200"/>
      <c r="D13" s="190"/>
      <c r="E13" s="202" t="s">
        <v>355</v>
      </c>
      <c r="F13" s="202"/>
    </row>
    <row r="14" spans="2:18" ht="12.75">
      <c r="C14" s="190"/>
      <c r="D14" s="190"/>
      <c r="E14" s="203" t="s">
        <v>356</v>
      </c>
      <c r="F14" s="203"/>
    </row>
    <row r="15" spans="2:18" ht="15.75">
      <c r="B15" s="199"/>
    </row>
    <row r="16" spans="2:18" ht="17.25" customHeight="1">
      <c r="B16" s="204"/>
      <c r="H16" s="203" t="s">
        <v>276</v>
      </c>
    </row>
    <row r="17" spans="2:12" ht="12.75">
      <c r="B17" s="514" t="s">
        <v>357</v>
      </c>
      <c r="C17" s="514" t="s">
        <v>358</v>
      </c>
      <c r="D17" s="516" t="s">
        <v>359</v>
      </c>
      <c r="E17" s="517"/>
      <c r="F17" s="517"/>
      <c r="G17" s="517"/>
      <c r="H17" s="518"/>
    </row>
    <row r="18" spans="2:12" ht="12.75" hidden="1">
      <c r="B18" s="515"/>
      <c r="C18" s="515"/>
      <c r="D18" s="205"/>
      <c r="E18" s="206"/>
      <c r="F18" s="206"/>
      <c r="G18" s="206"/>
      <c r="H18" s="207"/>
    </row>
    <row r="19" spans="2:12" ht="12.75" hidden="1">
      <c r="B19" s="515"/>
      <c r="C19" s="515"/>
      <c r="D19" s="514" t="s">
        <v>360</v>
      </c>
      <c r="E19" s="514" t="s">
        <v>361</v>
      </c>
      <c r="F19" s="520" t="s">
        <v>362</v>
      </c>
      <c r="G19" s="514" t="s">
        <v>363</v>
      </c>
      <c r="H19" s="514" t="s">
        <v>364</v>
      </c>
    </row>
    <row r="20" spans="2:12" ht="22.5" customHeight="1">
      <c r="B20" s="515"/>
      <c r="C20" s="515"/>
      <c r="D20" s="519"/>
      <c r="E20" s="519"/>
      <c r="F20" s="521"/>
      <c r="G20" s="519"/>
      <c r="H20" s="519"/>
    </row>
    <row r="21" spans="2:12" ht="12.75">
      <c r="B21" s="208">
        <v>1</v>
      </c>
      <c r="C21" s="209">
        <v>2</v>
      </c>
      <c r="D21" s="208">
        <v>3</v>
      </c>
      <c r="E21" s="208">
        <v>4</v>
      </c>
      <c r="F21" s="208">
        <v>5</v>
      </c>
      <c r="G21" s="208">
        <v>6</v>
      </c>
      <c r="H21" s="208">
        <v>7</v>
      </c>
    </row>
    <row r="22" spans="2:12" ht="12.75">
      <c r="B22" s="210">
        <v>731</v>
      </c>
      <c r="C22" s="211" t="s">
        <v>365</v>
      </c>
      <c r="D22" s="212"/>
      <c r="E22" s="213"/>
      <c r="F22" s="213"/>
      <c r="G22" s="214"/>
      <c r="H22" s="215">
        <f>D22+E22-F22-G22</f>
        <v>0</v>
      </c>
    </row>
    <row r="23" spans="2:12" ht="24">
      <c r="B23" s="210">
        <v>741</v>
      </c>
      <c r="C23" s="216" t="s">
        <v>366</v>
      </c>
      <c r="D23" s="212">
        <v>0</v>
      </c>
      <c r="E23" s="213">
        <v>21429.24</v>
      </c>
      <c r="F23" s="213">
        <v>9809.06</v>
      </c>
      <c r="G23" s="214"/>
      <c r="H23" s="215">
        <f>D23+E23-F23-G23</f>
        <v>11620.180000000002</v>
      </c>
    </row>
    <row r="24" spans="2:12" ht="12.75">
      <c r="B24" s="210"/>
      <c r="C24" s="211"/>
      <c r="D24" s="212"/>
      <c r="E24" s="213"/>
      <c r="F24" s="213"/>
      <c r="G24" s="214"/>
      <c r="H24" s="214"/>
    </row>
    <row r="25" spans="2:12" ht="12.75">
      <c r="B25" s="210"/>
      <c r="C25" s="210"/>
      <c r="D25" s="212"/>
      <c r="E25" s="213"/>
      <c r="F25" s="213"/>
      <c r="G25" s="214"/>
      <c r="H25" s="214"/>
    </row>
    <row r="26" spans="2:12" ht="12.75">
      <c r="B26" s="210"/>
      <c r="C26" s="210"/>
      <c r="D26" s="212"/>
      <c r="E26" s="213"/>
      <c r="F26" s="213"/>
      <c r="G26" s="214"/>
      <c r="H26" s="214"/>
    </row>
    <row r="27" spans="2:12" ht="14.45" customHeight="1">
      <c r="B27" s="217"/>
      <c r="C27" s="218" t="s">
        <v>367</v>
      </c>
      <c r="D27" s="219">
        <f>D22+D23</f>
        <v>0</v>
      </c>
      <c r="E27" s="219">
        <f>E22+E23</f>
        <v>21429.24</v>
      </c>
      <c r="F27" s="219">
        <f>F22+F23</f>
        <v>9809.06</v>
      </c>
      <c r="G27" s="219">
        <f>G22+G23</f>
        <v>0</v>
      </c>
      <c r="H27" s="219">
        <f>H22+H23</f>
        <v>11620.180000000002</v>
      </c>
    </row>
    <row r="29" spans="2:12" ht="12.75">
      <c r="C29" s="190"/>
      <c r="D29" s="190"/>
      <c r="E29" s="190"/>
      <c r="F29" s="190"/>
    </row>
    <row r="30" spans="2:12" ht="15.75">
      <c r="B30" s="524" t="s">
        <v>238</v>
      </c>
      <c r="C30" s="524"/>
      <c r="D30" s="220"/>
      <c r="E30" s="221"/>
      <c r="F30" s="190"/>
      <c r="G30" s="525" t="s">
        <v>239</v>
      </c>
      <c r="H30" s="525"/>
      <c r="J30" s="220"/>
      <c r="L30" s="222"/>
    </row>
    <row r="31" spans="2:12" ht="15.75">
      <c r="B31" s="522" t="s">
        <v>368</v>
      </c>
      <c r="C31" s="522"/>
      <c r="D31" s="223"/>
      <c r="E31" s="224" t="s">
        <v>231</v>
      </c>
      <c r="F31" s="224"/>
      <c r="G31" s="523" t="s">
        <v>232</v>
      </c>
      <c r="H31" s="523"/>
      <c r="I31" s="225"/>
      <c r="J31" s="226"/>
      <c r="L31" s="227"/>
    </row>
    <row r="32" spans="2:12" ht="15.75">
      <c r="C32" s="190"/>
      <c r="D32" s="228"/>
      <c r="E32" s="190"/>
      <c r="F32" s="190"/>
      <c r="I32" s="228"/>
      <c r="J32" s="229"/>
      <c r="K32" s="229"/>
      <c r="L32" s="222"/>
    </row>
    <row r="33" spans="2:14" ht="15.75">
      <c r="B33" s="526" t="s">
        <v>233</v>
      </c>
      <c r="C33" s="526"/>
      <c r="D33" s="230"/>
      <c r="E33" s="221"/>
      <c r="F33" s="190"/>
      <c r="G33" s="527" t="s">
        <v>234</v>
      </c>
      <c r="H33" s="527"/>
      <c r="I33" s="231"/>
      <c r="J33" s="220"/>
      <c r="L33" s="197"/>
      <c r="N33" s="232"/>
    </row>
    <row r="34" spans="2:14" ht="15.75">
      <c r="B34" s="522" t="s">
        <v>369</v>
      </c>
      <c r="C34" s="522"/>
      <c r="D34" s="233"/>
      <c r="E34" s="224" t="s">
        <v>231</v>
      </c>
      <c r="F34" s="224"/>
      <c r="G34" s="523" t="s">
        <v>232</v>
      </c>
      <c r="H34" s="523"/>
      <c r="I34" s="234"/>
      <c r="J34" s="226"/>
      <c r="L34" s="235"/>
      <c r="N34" s="236"/>
    </row>
    <row r="35" spans="2:14">
      <c r="B35" s="196"/>
      <c r="C35" s="237"/>
      <c r="D35" s="237"/>
      <c r="E35" s="237"/>
      <c r="F35" s="237"/>
      <c r="G35" s="196"/>
      <c r="H35" s="196"/>
      <c r="I35" s="196"/>
      <c r="J35" s="196"/>
      <c r="K35" s="196"/>
    </row>
    <row r="36" spans="2:14">
      <c r="B36" s="196"/>
      <c r="C36" s="237"/>
      <c r="D36" s="237"/>
      <c r="E36" s="237"/>
      <c r="F36" s="237"/>
      <c r="G36" s="196"/>
      <c r="H36" s="196"/>
      <c r="I36" s="196"/>
      <c r="J36" s="196"/>
      <c r="K36" s="196"/>
    </row>
    <row r="37" spans="2:14">
      <c r="B37" s="196"/>
      <c r="C37" s="237"/>
      <c r="D37" s="237"/>
      <c r="E37" s="237"/>
      <c r="F37" s="237"/>
      <c r="G37" s="196"/>
      <c r="H37" s="196"/>
      <c r="I37" s="196"/>
      <c r="J37" s="196"/>
      <c r="K37" s="196"/>
    </row>
    <row r="38" spans="2:14">
      <c r="B38" s="196"/>
      <c r="C38" s="237"/>
      <c r="D38" s="237"/>
      <c r="E38" s="237"/>
      <c r="F38" s="237"/>
      <c r="G38" s="196"/>
      <c r="H38" s="196"/>
      <c r="I38" s="196"/>
      <c r="J38" s="196"/>
      <c r="K38" s="196"/>
    </row>
    <row r="39" spans="2:14">
      <c r="B39" s="196"/>
      <c r="C39" s="237"/>
      <c r="D39" s="237"/>
      <c r="E39" s="237"/>
      <c r="F39" s="237"/>
      <c r="G39" s="196"/>
      <c r="H39" s="196"/>
      <c r="I39" s="196"/>
      <c r="J39" s="196"/>
      <c r="K39" s="196"/>
    </row>
    <row r="40" spans="2:14">
      <c r="B40" s="196"/>
      <c r="C40" s="237"/>
      <c r="D40" s="237"/>
      <c r="E40" s="237"/>
      <c r="F40" s="237"/>
      <c r="G40" s="196"/>
      <c r="H40" s="196"/>
      <c r="I40" s="196"/>
      <c r="J40" s="196"/>
      <c r="K40" s="196"/>
    </row>
    <row r="41" spans="2:14">
      <c r="B41" s="196"/>
      <c r="C41" s="237"/>
      <c r="D41" s="237"/>
      <c r="E41" s="237"/>
      <c r="F41" s="237"/>
      <c r="G41" s="196"/>
      <c r="H41" s="196"/>
      <c r="I41" s="196"/>
      <c r="J41" s="196"/>
      <c r="K41" s="196"/>
    </row>
    <row r="42" spans="2:14">
      <c r="B42" s="196"/>
      <c r="C42" s="237"/>
      <c r="D42" s="237"/>
      <c r="E42" s="237"/>
      <c r="F42" s="237"/>
      <c r="G42" s="196"/>
      <c r="H42" s="196"/>
      <c r="I42" s="196"/>
      <c r="J42" s="196"/>
      <c r="K42" s="196"/>
    </row>
    <row r="43" spans="2:14">
      <c r="B43" s="196"/>
      <c r="C43" s="237"/>
      <c r="D43" s="237"/>
      <c r="E43" s="237"/>
      <c r="F43" s="237"/>
      <c r="G43" s="196"/>
      <c r="H43" s="196"/>
      <c r="I43" s="196"/>
      <c r="J43" s="196"/>
      <c r="K43" s="196"/>
    </row>
    <row r="44" spans="2:14">
      <c r="B44" s="196"/>
      <c r="C44" s="237"/>
      <c r="D44" s="237"/>
      <c r="E44" s="237"/>
      <c r="F44" s="237"/>
      <c r="G44" s="196"/>
      <c r="H44" s="196"/>
      <c r="I44" s="196"/>
      <c r="J44" s="196"/>
      <c r="K44" s="196"/>
    </row>
    <row r="45" spans="2:14">
      <c r="B45" s="196"/>
      <c r="C45" s="237"/>
      <c r="D45" s="237"/>
      <c r="E45" s="237"/>
      <c r="F45" s="237"/>
      <c r="G45" s="196"/>
      <c r="H45" s="196"/>
      <c r="I45" s="196"/>
      <c r="J45" s="196"/>
      <c r="K45" s="196"/>
    </row>
    <row r="46" spans="2:14">
      <c r="B46" s="196"/>
      <c r="C46" s="237"/>
      <c r="D46" s="237"/>
      <c r="E46" s="237"/>
      <c r="F46" s="237"/>
      <c r="G46" s="196"/>
      <c r="H46" s="196"/>
      <c r="I46" s="196"/>
      <c r="J46" s="196"/>
      <c r="K46" s="196"/>
    </row>
    <row r="47" spans="2:14">
      <c r="B47" s="196"/>
      <c r="C47" s="237"/>
      <c r="D47" s="237"/>
      <c r="E47" s="237"/>
      <c r="F47" s="237"/>
      <c r="G47" s="196"/>
      <c r="H47" s="196"/>
      <c r="I47" s="196"/>
      <c r="J47" s="196"/>
      <c r="K47" s="196"/>
    </row>
    <row r="48" spans="2:14">
      <c r="B48" s="196"/>
      <c r="C48" s="237"/>
      <c r="D48" s="237"/>
      <c r="E48" s="237"/>
      <c r="F48" s="237"/>
      <c r="G48" s="196"/>
      <c r="H48" s="196"/>
      <c r="I48" s="196"/>
      <c r="J48" s="196"/>
      <c r="K48" s="196"/>
    </row>
    <row r="49" spans="2:11">
      <c r="B49" s="196"/>
      <c r="C49" s="237"/>
      <c r="D49" s="237"/>
      <c r="E49" s="237"/>
      <c r="F49" s="237"/>
      <c r="G49" s="196"/>
      <c r="H49" s="196"/>
      <c r="I49" s="196"/>
      <c r="J49" s="196"/>
      <c r="K49" s="196"/>
    </row>
    <row r="50" spans="2:11">
      <c r="B50" s="196"/>
      <c r="C50" s="237"/>
      <c r="D50" s="237"/>
      <c r="E50" s="237"/>
      <c r="F50" s="237"/>
      <c r="G50" s="196"/>
      <c r="H50" s="196"/>
      <c r="I50" s="196"/>
      <c r="J50" s="196"/>
      <c r="K50" s="196"/>
    </row>
    <row r="51" spans="2:11">
      <c r="B51" s="196"/>
      <c r="C51" s="237"/>
      <c r="D51" s="237"/>
      <c r="E51" s="237"/>
      <c r="F51" s="237"/>
      <c r="G51" s="196"/>
      <c r="H51" s="196"/>
      <c r="I51" s="196"/>
      <c r="J51" s="196"/>
      <c r="K51" s="196"/>
    </row>
    <row r="52" spans="2:11">
      <c r="B52" s="196"/>
      <c r="C52" s="237"/>
      <c r="D52" s="237"/>
      <c r="E52" s="237"/>
      <c r="F52" s="237"/>
      <c r="G52" s="196"/>
      <c r="H52" s="196"/>
      <c r="I52" s="196"/>
      <c r="J52" s="196"/>
      <c r="K52" s="196"/>
    </row>
    <row r="53" spans="2:11">
      <c r="B53" s="196"/>
      <c r="C53" s="237"/>
      <c r="D53" s="237"/>
      <c r="E53" s="237"/>
      <c r="F53" s="237"/>
      <c r="G53" s="196"/>
      <c r="H53" s="196"/>
      <c r="I53" s="196"/>
      <c r="J53" s="196"/>
      <c r="K53" s="196"/>
    </row>
    <row r="54" spans="2:11">
      <c r="B54" s="196"/>
      <c r="C54" s="237"/>
      <c r="D54" s="237"/>
      <c r="E54" s="237"/>
      <c r="F54" s="237"/>
      <c r="G54" s="196"/>
      <c r="H54" s="196"/>
      <c r="I54" s="196"/>
      <c r="J54" s="196"/>
      <c r="K54" s="196"/>
    </row>
    <row r="55" spans="2:11">
      <c r="B55" s="196"/>
      <c r="C55" s="237"/>
      <c r="D55" s="237"/>
      <c r="E55" s="237"/>
      <c r="F55" s="237"/>
      <c r="G55" s="196"/>
      <c r="H55" s="196"/>
      <c r="I55" s="196"/>
      <c r="J55" s="196"/>
      <c r="K55" s="196"/>
    </row>
    <row r="56" spans="2:11">
      <c r="B56" s="196"/>
      <c r="C56" s="237"/>
      <c r="D56" s="237"/>
      <c r="E56" s="237"/>
      <c r="F56" s="237"/>
      <c r="G56" s="196"/>
      <c r="H56" s="196"/>
      <c r="I56" s="196"/>
      <c r="J56" s="196"/>
      <c r="K56" s="196"/>
    </row>
    <row r="57" spans="2:11">
      <c r="B57" s="196"/>
      <c r="C57" s="237"/>
      <c r="D57" s="237"/>
      <c r="E57" s="237"/>
      <c r="F57" s="237"/>
      <c r="G57" s="196"/>
      <c r="H57" s="196"/>
      <c r="I57" s="196"/>
      <c r="J57" s="196"/>
      <c r="K57" s="196"/>
    </row>
  </sheetData>
  <mergeCells count="25">
    <mergeCell ref="B34:C34"/>
    <mergeCell ref="G34:H34"/>
    <mergeCell ref="H19:H20"/>
    <mergeCell ref="B30:C30"/>
    <mergeCell ref="G30:H30"/>
    <mergeCell ref="B31:C31"/>
    <mergeCell ref="G31:H31"/>
    <mergeCell ref="B33:C33"/>
    <mergeCell ref="G33:H33"/>
    <mergeCell ref="C9:H9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C8:H8"/>
    <mergeCell ref="H1:I1"/>
    <mergeCell ref="F2:I2"/>
    <mergeCell ref="F3:H3"/>
    <mergeCell ref="F4:H4"/>
    <mergeCell ref="C6:H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11</vt:i4>
      </vt:variant>
    </vt:vector>
  </HeadingPairs>
  <TitlesOfParts>
    <vt:vector size="11" baseType="lpstr">
      <vt:lpstr>Forma Nr.2 Bendra</vt:lpstr>
      <vt:lpstr>Forma Nr.2 SB</vt:lpstr>
      <vt:lpstr>Forma Nr.2 S</vt:lpstr>
      <vt:lpstr>Forma Nr.2 ML</vt:lpstr>
      <vt:lpstr>9 priedas</vt:lpstr>
      <vt:lpstr>Pažyma prie 9 formos</vt:lpstr>
      <vt:lpstr>Sukauptų FS pažyma</vt:lpstr>
      <vt:lpstr>Gautų FS pažyma</vt:lpstr>
      <vt:lpstr>Forma S7</vt:lpstr>
      <vt:lpstr>Forma B-2</vt:lpstr>
      <vt:lpstr>Pažyma apie pajamas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</dc:creator>
  <cp:lastModifiedBy>user</cp:lastModifiedBy>
  <cp:lastPrinted>2020-04-09T05:34:18Z</cp:lastPrinted>
  <dcterms:created xsi:type="dcterms:W3CDTF">2019-01-14T20:28:53Z</dcterms:created>
  <dcterms:modified xsi:type="dcterms:W3CDTF">2020-05-12T07:39:42Z</dcterms:modified>
</cp:coreProperties>
</file>