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3A75DF9-2FAA-42F6-9B09-82CDE2E692E3}" xr6:coauthVersionLast="46" xr6:coauthVersionMax="46" xr10:uidLastSave="{00000000-0000-0000-0000-000000000000}"/>
  <bookViews>
    <workbookView xWindow="-120" yWindow="-120" windowWidth="29040" windowHeight="17640" activeTab="2" xr2:uid="{00000000-000D-0000-FFFF-FFFF00000000}"/>
  </bookViews>
  <sheets>
    <sheet name="Finansinės būklės ataskaita" sheetId="4" r:id="rId1"/>
    <sheet name="Veiklos rezultatų ataskaita" sheetId="5" r:id="rId2"/>
    <sheet name="Finansavimo sumos" sheetId="6" r:id="rId3"/>
  </sheets>
  <definedNames>
    <definedName name="_xlnm.Print_Titles" localSheetId="0">'Finansinės būklės ataskaita'!$19:$19</definedName>
  </definedNames>
  <calcPr calcId="181029"/>
</workbook>
</file>

<file path=xl/calcChain.xml><?xml version="1.0" encoding="utf-8"?>
<calcChain xmlns="http://schemas.openxmlformats.org/spreadsheetml/2006/main">
  <c r="M24" i="6" l="1"/>
  <c r="M23" i="6"/>
  <c r="L22" i="6"/>
  <c r="K22" i="6"/>
  <c r="J22" i="6"/>
  <c r="I22" i="6"/>
  <c r="H22" i="6"/>
  <c r="G22" i="6"/>
  <c r="F22" i="6"/>
  <c r="E22" i="6"/>
  <c r="D22" i="6"/>
  <c r="C22" i="6"/>
  <c r="M22" i="6" s="1"/>
  <c r="M21" i="6"/>
  <c r="M20" i="6"/>
  <c r="L19" i="6"/>
  <c r="K19" i="6"/>
  <c r="J19" i="6"/>
  <c r="I19" i="6"/>
  <c r="H19" i="6"/>
  <c r="G19" i="6"/>
  <c r="F19" i="6"/>
  <c r="E19" i="6"/>
  <c r="D19" i="6"/>
  <c r="C19" i="6"/>
  <c r="M19" i="6" s="1"/>
  <c r="M18" i="6"/>
  <c r="M17" i="6"/>
  <c r="L16" i="6"/>
  <c r="K16" i="6"/>
  <c r="J16" i="6"/>
  <c r="I16" i="6"/>
  <c r="H16" i="6"/>
  <c r="G16" i="6"/>
  <c r="F16" i="6"/>
  <c r="E16" i="6"/>
  <c r="D16" i="6"/>
  <c r="C16" i="6"/>
  <c r="M15" i="6"/>
  <c r="M14" i="6"/>
  <c r="L13" i="6"/>
  <c r="L25" i="6" s="1"/>
  <c r="K13" i="6"/>
  <c r="K25" i="6" s="1"/>
  <c r="J13" i="6"/>
  <c r="J25" i="6" s="1"/>
  <c r="I13" i="6"/>
  <c r="I25" i="6" s="1"/>
  <c r="H13" i="6"/>
  <c r="H25" i="6" s="1"/>
  <c r="G13" i="6"/>
  <c r="G25" i="6" s="1"/>
  <c r="F13" i="6"/>
  <c r="F25" i="6" s="1"/>
  <c r="E13" i="6"/>
  <c r="E25" i="6" s="1"/>
  <c r="D13" i="6"/>
  <c r="D25" i="6" s="1"/>
  <c r="C13" i="6"/>
  <c r="C25" i="6" s="1"/>
  <c r="M16" i="6" l="1"/>
  <c r="M25" i="6"/>
  <c r="M13" i="6"/>
  <c r="I47" i="5"/>
  <c r="H47" i="5"/>
  <c r="I31" i="5"/>
  <c r="H31" i="5"/>
  <c r="I28" i="5"/>
  <c r="H28" i="5"/>
  <c r="I22" i="5"/>
  <c r="I21" i="5" s="1"/>
  <c r="I46" i="5" s="1"/>
  <c r="I54" i="5" s="1"/>
  <c r="I56" i="5" s="1"/>
  <c r="H22" i="5"/>
  <c r="H21" i="5" s="1"/>
  <c r="H46" i="5" s="1"/>
  <c r="H54" i="5" s="1"/>
  <c r="H56" i="5" s="1"/>
  <c r="G42" i="4"/>
  <c r="G41" i="4" s="1"/>
  <c r="G49" i="4"/>
  <c r="G21" i="4"/>
  <c r="G20" i="4"/>
  <c r="G27" i="4"/>
  <c r="F21" i="4"/>
  <c r="F27" i="4"/>
  <c r="F20" i="4" s="1"/>
  <c r="F42" i="4"/>
  <c r="F41" i="4" s="1"/>
  <c r="F49" i="4"/>
  <c r="G59" i="4"/>
  <c r="G65" i="4"/>
  <c r="G75" i="4"/>
  <c r="G69" i="4" s="1"/>
  <c r="G64" i="4" s="1"/>
  <c r="G94" i="4" s="1"/>
  <c r="G86" i="4"/>
  <c r="G84" i="4"/>
  <c r="G90" i="4"/>
  <c r="F59" i="4"/>
  <c r="F65" i="4"/>
  <c r="F75" i="4"/>
  <c r="F69" i="4" s="1"/>
  <c r="F64" i="4" s="1"/>
  <c r="F86" i="4"/>
  <c r="F90" i="4"/>
  <c r="F84" i="4"/>
  <c r="G58" i="4" l="1"/>
  <c r="F58" i="4"/>
  <c r="F9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F39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H23" authorId="0" shapeId="0" xr:uid="{305D1D66-42B8-496A-965C-A12D0145FE88}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 xr:uid="{4A9CEE42-084C-43C5-BCAA-619AD802152F}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 xr:uid="{4A1EAD33-5699-49B5-A4D4-2BC87832CFBD}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 xr:uid="{2637D942-1902-422B-BEF3-1C9C32D73898}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 xr:uid="{28D46E50-AD4C-44C2-8A1F-60E73DA76D74}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 xr:uid="{BE7CDC20-45DD-4ED3-8310-FA096282AAF3}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 xr:uid="{F6330469-CC98-41E5-8BC2-DFE7DC57B83A}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 xr:uid="{EB094EDE-1531-4D60-A43C-9520EB8A4DFC}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 xr:uid="{CDE4A032-F47F-40CD-AB39-9D69EFD5C4BE}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 xr:uid="{E55D626D-8D80-40BB-B8C9-9A56E3F27B65}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 xr:uid="{2CA6B33D-512A-4E13-BB72-3501FA74EE60}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 xr:uid="{A52F3FEA-A239-4648-B4DF-97829BDBF6B8}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 xr:uid="{F0A7E63E-896F-4BAF-89D5-9F9E50F271F9}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 xr:uid="{DF077E93-3A36-4D97-8CD1-EF920F6458A2}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 xr:uid="{2C3CDA96-CC85-4775-A830-A9BD3B57520A}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 xr:uid="{43B2831B-FB65-413A-AB2F-97F002E8AE00}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 xr:uid="{F559715E-79FA-41F1-A603-3A70CC4A668A}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 xr:uid="{A342392A-2301-4524-BB7A-45CB012B7FA3}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 xr:uid="{E03B7507-3D7E-4138-9B54-96C148906B15}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 xr:uid="{58678B7A-5B89-45D4-8DAB-5D080777D283}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antras</author>
  </authors>
  <commentList>
    <comment ref="C14" authorId="0" shapeId="0" xr:uid="{F7637E4D-E5D7-4CE3-84F9-CD5A30DE34E0}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 shapeId="0" xr:uid="{4B752AEF-F4CA-4923-A645-FB0FE8AC17CE}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 shapeId="0" xr:uid="{CE0C9FA3-A3C8-4C88-B86A-D35187CA390D}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 shapeId="0" xr:uid="{02BFA28B-29EE-48B8-B8BD-AF274C5E7B8C}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 shapeId="0" xr:uid="{B3582962-3DB6-4219-99C7-947E565C65AF}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 shapeId="0" xr:uid="{BA3A8FA6-B054-4784-AF28-5AD347C4B260}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 shapeId="0" xr:uid="{59948860-45B2-4D45-99DC-644B4FA3A148}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 shapeId="0" xr:uid="{257554F6-0F9C-42D7-89ED-C95EFEC43CE5}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 shapeId="0" xr:uid="{BD5B2259-9C82-48C4-BEE4-5F69B5BECA96}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 shapeId="0" xr:uid="{8C1C6A28-C8B2-4463-9ECE-B7A2CDDE9871}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 shapeId="0" xr:uid="{FFDE9CB4-0352-455D-B347-45A49353C357}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 shapeId="0" xr:uid="{0ECA44D2-87A6-4BFE-A3F0-027389F6A878}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 xr:uid="{382955A1-4DBC-45EC-9452-0D548C10E210}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 xr:uid="{FDF5EA64-1528-46F6-931A-90730EF8E55A}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 shapeId="0" xr:uid="{A271101E-03FB-49B1-ADEE-DBD03B753BBD}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 shapeId="0" xr:uid="{95B7041C-0E97-47DF-BB0E-F90BBAEE2027}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 shapeId="0" xr:uid="{E3B0F004-013B-4808-8883-A404EDAD50A0}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 shapeId="0" xr:uid="{50171F4E-DC89-43B5-9C56-4552F18769C0}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 shapeId="0" xr:uid="{446A2364-0450-4A6E-AD38-E7F71B57B441}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 shapeId="0" xr:uid="{F534E62A-7301-4CD1-8A61-553DC0102406}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 shapeId="0" xr:uid="{92F49409-EFDF-4839-B2FB-D48FE9370B91}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 shapeId="0" xr:uid="{3DDE8589-917A-4E42-BD34-3536388502D1}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 shapeId="0" xr:uid="{E26C3858-07D0-4ED2-9B6A-48CA68F40C81}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 shapeId="0" xr:uid="{B31E1330-F9B8-4CC3-B5E9-CD67CA04ECD3}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 shapeId="0" xr:uid="{C0D661DB-8BCA-41D1-A225-0C2597661D2E}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 shapeId="0" xr:uid="{95225874-34D5-4E70-96BE-86C8D7863B8D}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 shapeId="0" xr:uid="{80FBADF6-54B9-478B-830E-0D4246955795}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 shapeId="0" xr:uid="{C1949495-CC95-4EEA-8A04-987F1E0BF7C4}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 shapeId="0" xr:uid="{1253C630-FFB1-4D85-9E70-23D7450948F8}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 shapeId="0" xr:uid="{CEC65074-4BA7-4C97-A555-70C2B55A637E}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 shapeId="0" xr:uid="{7EF22873-2E9F-4024-82EE-34FF0E0EEB65}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 shapeId="0" xr:uid="{4D5EACEE-1D82-4339-9FA7-8B3541DB797E}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 shapeId="0" xr:uid="{700FA2E2-E932-4EDE-BC57-CD43CFA35AB6}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 shapeId="0" xr:uid="{4A14B32D-EB49-49D9-9592-CE373A5DD94B}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 shapeId="0" xr:uid="{FB27088C-87A0-4F16-8857-E045DB8AA0C5}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 shapeId="0" xr:uid="{190F0209-FC26-43CA-8934-BDDF0E4B2D59}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 shapeId="0" xr:uid="{B645D40C-A452-428A-BD28-BC1CFD368CE1}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 shapeId="0" xr:uid="{A7467911-034A-4CCF-95A8-539A9A5B0224}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 shapeId="0" xr:uid="{FBE00F30-8811-448A-8493-CCCE8957A81E}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 shapeId="0" xr:uid="{B5460C93-F837-470E-BF86-AF5CB5E0B9D5}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 shapeId="0" xr:uid="{5B05C459-176F-4CE2-835A-BF3EBCBF310B}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 shapeId="0" xr:uid="{80FA4732-C9E2-478A-9D54-189865006C51}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 shapeId="0" xr:uid="{54BD631E-C6A4-4D1F-A700-7BF0686D39B9}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 shapeId="0" xr:uid="{BB7A69AF-0032-43C5-9931-4D6A7EB5CDDD}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 shapeId="0" xr:uid="{7F616792-6D6D-455B-8918-7ACC89EAD9F8}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 shapeId="0" xr:uid="{0AFDBE46-A1D9-408D-9A63-53A03D8AB727}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 shapeId="0" xr:uid="{194C0272-53A1-4FD0-B6C9-E922A9145F81}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 shapeId="0" xr:uid="{6EF80944-4E84-4F0B-AD1B-4CA3C0C50ED2}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 shapeId="0" xr:uid="{15D0AFD6-0BDF-4E50-BB16-5B96D8876F90}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 shapeId="0" xr:uid="{9E4CBA45-834A-4433-A7E4-B69475B5BD5D}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 shapeId="0" xr:uid="{30D0F030-DA2C-4822-9031-C3ACF136A543}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 shapeId="0" xr:uid="{FB6B19FB-1E64-43CD-924E-8469A6CF1D21}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 shapeId="0" xr:uid="{BA721236-3E62-4D5B-B36A-700FD0EC48C8}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 shapeId="0" xr:uid="{8F5DBAF4-20EE-42BB-ACED-C0261570E514}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 shapeId="0" xr:uid="{0239CEAB-FB78-4EC4-B1A1-2E70EFC2CB80}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 shapeId="0" xr:uid="{103E256B-DCC3-4E01-8696-E5BEAC89C036}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 shapeId="0" xr:uid="{AED4DF5A-1779-49D2-AA75-E3AD664763C0}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 shapeId="0" xr:uid="{572F67FE-F28B-482A-B1EE-DC3A2951FC8B}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 shapeId="0" xr:uid="{01769696-CB59-40E8-B2AE-2136A92A8507}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 shapeId="0" xr:uid="{3B9EABA1-65B4-4265-B053-98AA8BAD9183}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 xr:uid="{FB41D350-4D9A-4714-B994-04512520561C}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 shapeId="0" xr:uid="{E19DBC41-9887-41E1-9721-D933FBDDBD23}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 shapeId="0" xr:uid="{CA7E688D-659B-4A3F-B72A-75C36623BCB0}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 shapeId="0" xr:uid="{56842025-1A36-4B65-B1D5-2CC5ECC210ED}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 shapeId="0" xr:uid="{6D6F30E2-F02C-4F58-BC63-26F0D64242DB}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 shapeId="0" xr:uid="{F1F9D9F2-7477-428F-84AA-754BE4B17E54}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 shapeId="0" xr:uid="{28341B65-79E6-4326-98F2-564688433A6B}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 shapeId="0" xr:uid="{5EFC84F6-2889-47C5-ACDB-CDABB489A4F2}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 shapeId="0" xr:uid="{C68A6E17-DF1E-437F-832F-DBF463910916}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 shapeId="0" xr:uid="{5325D0E4-B696-4A22-9865-2AB087C5AB33}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 shapeId="0" xr:uid="{E7F7B661-B8B3-40D9-9385-5E5FC7CB8212}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 shapeId="0" xr:uid="{578376A7-4D21-4E1A-A543-98CE40E5738C}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 shapeId="0" xr:uid="{BCB45329-DF6B-4BAF-B179-3D2F15BF07ED}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 shapeId="0" xr:uid="{F622D750-4C25-4A1A-A78F-C5FD45080E78}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 shapeId="0" xr:uid="{D7147B65-6DC9-4732-8018-0CB1365BA90D}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 shapeId="0" xr:uid="{E5815A43-D926-4F56-B027-EDBAA23AC7C8}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 shapeId="0" xr:uid="{A0BF0E9E-72AB-4A34-9753-3E69494A9D15}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 shapeId="0" xr:uid="{E62E8721-6E77-47F6-9A5C-CE86D15C0CA7}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 shapeId="0" xr:uid="{61725021-486C-49B1-AFE6-1E858F4A24C4}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 shapeId="0" xr:uid="{765C9A6D-9BA7-4F46-BA0D-34D9AEF11467}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<sst xmlns="http://schemas.openxmlformats.org/spreadsheetml/2006/main" count="377" uniqueCount="278">
  <si>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</si>
  <si>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</si>
  <si>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</si>
  <si>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</si>
  <si>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</si>
  <si>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</si>
  <si>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</si>
  <si>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</si>
  <si>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</si>
  <si>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</si>
  <si>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</si>
  <si>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</si>
  <si>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</si>
  <si>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</si>
  <si>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</si>
  <si>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</si>
  <si>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</si>
  <si>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</si>
  <si>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</si>
  <si>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</si>
  <si>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</si>
  <si>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</si>
  <si>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</si>
  <si>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</si>
  <si>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</si>
  <si>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</si>
  <si>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</si>
  <si>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</si>
  <si>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</si>
  <si>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</si>
  <si>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</si>
  <si>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</si>
  <si>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</si>
  <si>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</si>
  <si>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</si>
  <si>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</si>
  <si>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</si>
  <si>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</si>
  <si>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</si>
  <si>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</si>
  <si>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</si>
  <si>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</si>
  <si>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</si>
  <si>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</si>
  <si>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</si>
  <si>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</si>
  <si>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</si>
  <si>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</si>
  <si>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</si>
  <si>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</si>
  <si>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</si>
  <si>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</si>
  <si>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</si>
  <si>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</si>
  <si>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</si>
  <si>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</si>
  <si>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</si>
  <si>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</si>
  <si>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</si>
  <si>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</si>
  <si>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</si>
  <si>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</si>
  <si>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</si>
  <si>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</si>
  <si>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</si>
  <si>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</si>
  <si>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</si>
  <si>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</si>
  <si>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</si>
  <si>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</si>
  <si>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</si>
  <si>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</si>
  <si>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</si>
  <si>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</si>
  <si>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</si>
  <si>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</si>
  <si>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</si>
  <si>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</si>
  <si>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</si>
  <si>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</si>
  <si>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</si>
  <si>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</si>
  <si>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</si>
  <si>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</si>
  <si>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</si>
  <si>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</si>
  <si>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</si>
  <si>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</si>
  <si>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</si>
  <si>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</si>
  <si>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</si>
  <si>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</si>
  <si>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</si>
  <si>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</si>
  <si>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</si>
  <si>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</si>
  <si>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</si>
  <si>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</si>
  <si>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</si>
  <si>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</si>
  <si>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</si>
  <si>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</si>
  <si>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</si>
  <si>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</si>
  <si>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</si>
  <si>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</si>
  <si>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</si>
  <si>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</si>
  <si>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</si>
  <si>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</si>
  <si>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</si>
  <si>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</si>
  <si>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</si>
  <si>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</si>
  <si>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</si>
  <si>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</si>
  <si>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</si>
  <si>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</si>
  <si>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</si>
  <si>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</si>
  <si>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</si>
  <si>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</si>
  <si>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</si>
  <si>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</si>
  <si>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</si>
  <si>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</si>
  <si>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</si>
  <si>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</si>
  <si>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</si>
  <si>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</si>
  <si>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</si>
  <si>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</si>
  <si>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Pateikimo valiuta ir tikslumas: eurais arba tūkstančiais eurų</t>
  </si>
  <si>
    <t>Priekulės vaikų lopšelis - darželis</t>
  </si>
  <si>
    <t>PAGAL  2021.03.31 D. DUOMENIS</t>
  </si>
  <si>
    <t>191787491 Lietuvininkų g. 11, Priekulė, Klaipėdos r.</t>
  </si>
  <si>
    <t>P03</t>
  </si>
  <si>
    <t>P04</t>
  </si>
  <si>
    <t>P08</t>
  </si>
  <si>
    <t>P09</t>
  </si>
  <si>
    <t>P10</t>
  </si>
  <si>
    <t>P11</t>
  </si>
  <si>
    <t>P12</t>
  </si>
  <si>
    <t>P17</t>
  </si>
  <si>
    <t>P18</t>
  </si>
  <si>
    <t>Direktorė</t>
  </si>
  <si>
    <t>Vilija Rimkuvienė</t>
  </si>
  <si>
    <t>Vyr. buhalterė</t>
  </si>
  <si>
    <t>Vilija Vasiulienė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</si>
  <si>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</si>
  <si>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</si>
  <si>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</si>
  <si>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</si>
  <si>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</si>
  <si>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</si>
  <si>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</si>
  <si>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</si>
  <si>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</si>
  <si>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</si>
  <si>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</si>
  <si>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</si>
  <si>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</si>
  <si>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</si>
  <si>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</si>
  <si>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</si>
  <si>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</si>
  <si>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</si>
  <si>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</si>
  <si>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</si>
  <si>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</si>
  <si>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</si>
  <si>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</si>
  <si>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</si>
  <si>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P21</t>
  </si>
  <si>
    <t>III.2.</t>
  </si>
  <si>
    <t>Pervestinų pagrindinės veiklos kitų pajamų suma</t>
  </si>
  <si>
    <t>PAGRINDINĖS VEIKLOS SĄNAUDOS</t>
  </si>
  <si>
    <t>P22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</si>
  <si>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</si>
  <si>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</si>
  <si>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</si>
  <si>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</si>
  <si>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</si>
  <si>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</si>
  <si>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</si>
  <si>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</si>
  <si>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</si>
  <si>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</si>
  <si>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</si>
  <si>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</si>
  <si>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</si>
  <si>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</si>
  <si>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</si>
  <si>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</si>
  <si>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</si>
  <si>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</si>
  <si>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</si>
  <si>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</si>
  <si>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</si>
  <si>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</si>
  <si>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</si>
  <si>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</si>
  <si>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</si>
  <si>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</si>
  <si>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</si>
  <si>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</si>
  <si>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</si>
  <si>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</si>
  <si>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</si>
  <si>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</si>
  <si>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</si>
  <si>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</si>
  <si>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</si>
  <si>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</si>
  <si>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</si>
  <si>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</si>
  <si>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</si>
  <si>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</si>
  <si>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</si>
  <si>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</si>
  <si>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</si>
  <si>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</si>
  <si>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</si>
  <si>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</si>
  <si>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</si>
  <si>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</si>
  <si>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</si>
  <si>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</si>
  <si>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</si>
  <si>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</si>
  <si>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</si>
  <si>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</si>
  <si>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</si>
  <si>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>____________</t>
  </si>
  <si>
    <t xml:space="preserve">vyriausiasis buhalteris (buhalteris)                                                                                      </t>
  </si>
  <si>
    <t xml:space="preserve">  (parašas)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</si>
  <si>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</si>
  <si>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</si>
  <si>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</si>
  <si>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</si>
  <si>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t>FINANSAVIMO SUMOS PAGAL ŠALTINĮ, TIKSLINĘ PASKIRTĮ IR JŲ POKYČIAI PER ATASKAITINĮ LAIKOTARPĮ  2021-03-31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</si>
  <si>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</si>
  <si>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</si>
  <si>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</si>
  <si>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</si>
  <si>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</si>
  <si>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</si>
  <si>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</si>
  <si>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t>Perduota kitiems viešojo sektoriaus subjektams</t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</si>
  <si>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</si>
  <si>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</si>
  <si>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</si>
  <si>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</si>
  <si>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</si>
  <si>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</si>
  <si>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</si>
  <si>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</si>
  <si>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</si>
  <si>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</si>
  <si>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</si>
  <si>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</si>
  <si>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</si>
  <si>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</si>
  <si>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</si>
  <si>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</si>
  <si>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</si>
  <si>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</si>
  <si>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</si>
  <si>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r>
      <t>3.</t>
    </r>
    <r>
      <rPr>
        <sz val="11"/>
        <rFont val="Times New Roman"/>
        <family val="1"/>
        <charset val="186"/>
      </rPr>
      <t>2.</t>
    </r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</si>
  <si>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</si>
  <si>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</si>
  <si>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</si>
  <si>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</si>
  <si>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</si>
  <si>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</si>
  <si>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pergrupavimas, praėjusio ataskaitinio laikotarpio klaidų taisymas ir valiutos kurso įtaka pinigų likučiams, susijusiems su finansavimo sumomis</t>
  </si>
  <si>
    <t xml:space="preserve">2021.05.     Nr.     </t>
  </si>
  <si>
    <t xml:space="preserve">2021.05.     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</si>
</sst>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i/>
      <sz val="11"/>
      <name val="TimesNewRoman,Bold"/>
      <charset val="186"/>
    </font>
    <font>
      <sz val="12"/>
      <name val="Arial"/>
    </font>
    <font>
      <b/>
      <sz val="12"/>
      <name val="Arial"/>
    </font>
    <font>
      <sz val="9"/>
      <color indexed="81"/>
      <name val="Tahoma"/>
      <charset val="1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/>
    </xf>
    <xf numFmtId="2" fontId="14" fillId="2" borderId="9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2" fontId="14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showGridLines="0" topLeftCell="A7" zoomScaleNormal="100" zoomScaleSheetLayoutView="100" workbookViewId="0">
      <selection activeCell="B19" sqref="B19:D19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67" t="s">
        <v>94</v>
      </c>
      <c r="F2" s="168"/>
      <c r="G2" s="168"/>
    </row>
    <row r="3" spans="1:7">
      <c r="E3" s="169" t="s">
        <v>112</v>
      </c>
      <c r="F3" s="170"/>
      <c r="G3" s="170"/>
    </row>
    <row r="5" spans="1:7">
      <c r="A5" s="145" t="s">
        <v>93</v>
      </c>
      <c r="B5" s="146"/>
      <c r="C5" s="146"/>
      <c r="D5" s="146"/>
      <c r="E5" s="146"/>
      <c r="F5" s="164"/>
      <c r="G5" s="164"/>
    </row>
    <row r="6" spans="1:7">
      <c r="A6" s="174"/>
      <c r="B6" s="174"/>
      <c r="C6" s="174"/>
      <c r="D6" s="174"/>
      <c r="E6" s="174"/>
      <c r="F6" s="174"/>
      <c r="G6" s="174"/>
    </row>
    <row r="7" spans="1:7">
      <c r="A7" s="171" t="s">
        <v>133</v>
      </c>
      <c r="B7" s="172"/>
      <c r="C7" s="172"/>
      <c r="D7" s="172"/>
      <c r="E7" s="172"/>
      <c r="F7" s="173"/>
      <c r="G7" s="173"/>
    </row>
    <row r="8" spans="1:7">
      <c r="A8" s="144" t="s">
        <v>113</v>
      </c>
      <c r="B8" s="153"/>
      <c r="C8" s="153"/>
      <c r="D8" s="153"/>
      <c r="E8" s="153"/>
      <c r="F8" s="164"/>
      <c r="G8" s="164"/>
    </row>
    <row r="9" spans="1:7" ht="12.75" customHeight="1">
      <c r="A9" s="144" t="s">
        <v>135</v>
      </c>
      <c r="B9" s="153"/>
      <c r="C9" s="153"/>
      <c r="D9" s="153"/>
      <c r="E9" s="153"/>
      <c r="F9" s="164"/>
      <c r="G9" s="164"/>
    </row>
    <row r="10" spans="1:7">
      <c r="A10" s="141" t="s">
        <v>114</v>
      </c>
      <c r="B10" s="140"/>
      <c r="C10" s="140"/>
      <c r="D10" s="140"/>
      <c r="E10" s="140"/>
      <c r="F10" s="166"/>
      <c r="G10" s="166"/>
    </row>
    <row r="11" spans="1:7">
      <c r="A11" s="166"/>
      <c r="B11" s="166"/>
      <c r="C11" s="166"/>
      <c r="D11" s="166"/>
      <c r="E11" s="166"/>
      <c r="F11" s="166"/>
      <c r="G11" s="166"/>
    </row>
    <row r="12" spans="1:7">
      <c r="A12" s="165"/>
      <c r="B12" s="164"/>
      <c r="C12" s="164"/>
      <c r="D12" s="164"/>
      <c r="E12" s="164"/>
    </row>
    <row r="13" spans="1:7">
      <c r="A13" s="145" t="s">
        <v>0</v>
      </c>
      <c r="B13" s="146"/>
      <c r="C13" s="146"/>
      <c r="D13" s="146"/>
      <c r="E13" s="146"/>
      <c r="F13" s="147"/>
      <c r="G13" s="147"/>
    </row>
    <row r="14" spans="1:7">
      <c r="A14" s="145" t="s">
        <v>134</v>
      </c>
      <c r="B14" s="146"/>
      <c r="C14" s="146"/>
      <c r="D14" s="146"/>
      <c r="E14" s="146"/>
      <c r="F14" s="147"/>
      <c r="G14" s="147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148" t="s">
        <v>276</v>
      </c>
      <c r="B16" s="149"/>
      <c r="C16" s="149"/>
      <c r="D16" s="149"/>
      <c r="E16" s="149"/>
      <c r="F16" s="150"/>
      <c r="G16" s="150"/>
    </row>
    <row r="17" spans="1:7">
      <c r="A17" s="144" t="s">
        <v>1</v>
      </c>
      <c r="B17" s="144"/>
      <c r="C17" s="144"/>
      <c r="D17" s="144"/>
      <c r="E17" s="144"/>
      <c r="F17" s="151"/>
      <c r="G17" s="151"/>
    </row>
    <row r="18" spans="1:7" ht="12.75" customHeight="1">
      <c r="A18" s="8"/>
      <c r="B18" s="9"/>
      <c r="C18" s="9"/>
      <c r="D18" s="152" t="s">
        <v>132</v>
      </c>
      <c r="E18" s="152"/>
      <c r="F18" s="152"/>
      <c r="G18" s="152"/>
    </row>
    <row r="19" spans="1:7" ht="67.5" customHeight="1">
      <c r="A19" s="3" t="s">
        <v>2</v>
      </c>
      <c r="B19" s="161" t="s">
        <v>3</v>
      </c>
      <c r="C19" s="162"/>
      <c r="D19" s="163"/>
      <c r="E19" s="2" t="s">
        <v>4</v>
      </c>
      <c r="F19" s="1" t="s">
        <v>5</v>
      </c>
      <c r="G19" s="1" t="s">
        <v>6</v>
      </c>
    </row>
    <row r="20" spans="1:7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545423.5900000002</v>
      </c>
      <c r="G20" s="87">
        <f>SUM(G21,G27,G38,G39)</f>
        <v>548864.55000000028</v>
      </c>
    </row>
    <row r="21" spans="1:7" s="12" customFormat="1" ht="12.75" customHeight="1">
      <c r="A21" s="30" t="s">
        <v>9</v>
      </c>
      <c r="B21" s="34" t="s">
        <v>96</v>
      </c>
      <c r="C21" s="15"/>
      <c r="D21" s="16"/>
      <c r="E21" s="23" t="s">
        <v>136</v>
      </c>
      <c r="F21" s="88">
        <f>SUM(F22:F26)</f>
        <v>0</v>
      </c>
      <c r="G21" s="88">
        <f>SUM(G22:G26)</f>
        <v>0</v>
      </c>
    </row>
    <row r="22" spans="1:7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>
      <c r="A23" s="23" t="s">
        <v>12</v>
      </c>
      <c r="B23" s="7"/>
      <c r="C23" s="43" t="s">
        <v>116</v>
      </c>
      <c r="D23" s="29"/>
      <c r="E23" s="82"/>
      <c r="F23" s="88"/>
      <c r="G23" s="88"/>
    </row>
    <row r="24" spans="1:7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>
      <c r="A25" s="23" t="s">
        <v>15</v>
      </c>
      <c r="B25" s="7"/>
      <c r="C25" s="43" t="s">
        <v>121</v>
      </c>
      <c r="D25" s="29"/>
      <c r="E25" s="30"/>
      <c r="F25" s="88"/>
      <c r="G25" s="88"/>
    </row>
    <row r="26" spans="1:7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</row>
    <row r="27" spans="1:7" s="12" customFormat="1" ht="12.75" customHeight="1">
      <c r="A27" s="19" t="s">
        <v>16</v>
      </c>
      <c r="B27" s="20" t="s">
        <v>17</v>
      </c>
      <c r="C27" s="21"/>
      <c r="D27" s="22"/>
      <c r="E27" s="30" t="s">
        <v>137</v>
      </c>
      <c r="F27" s="88">
        <f>SUM(F28:F37)</f>
        <v>545423.5900000002</v>
      </c>
      <c r="G27" s="88">
        <f>SUM(G28:G37)</f>
        <v>548864.55000000028</v>
      </c>
    </row>
    <row r="28" spans="1:7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507156.87000000017</v>
      </c>
      <c r="G29" s="88">
        <v>509086.56000000017</v>
      </c>
    </row>
    <row r="30" spans="1:7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25511.710000000003</v>
      </c>
      <c r="G30" s="88">
        <v>25979.290000000005</v>
      </c>
    </row>
    <row r="31" spans="1:7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5466.69</v>
      </c>
      <c r="G32" s="88">
        <v>5729.0000000000027</v>
      </c>
    </row>
    <row r="33" spans="1:7" s="12" customFormat="1" ht="12.75" customHeight="1">
      <c r="A33" s="23" t="s">
        <v>28</v>
      </c>
      <c r="B33" s="7"/>
      <c r="C33" s="43" t="s">
        <v>29</v>
      </c>
      <c r="D33" s="29"/>
      <c r="E33" s="82"/>
      <c r="F33" s="88">
        <v>6214.0499999999993</v>
      </c>
      <c r="G33" s="88">
        <v>6856.92</v>
      </c>
    </row>
    <row r="34" spans="1:7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885.31000000000586</v>
      </c>
      <c r="G35" s="88">
        <v>1016.890000000004</v>
      </c>
    </row>
    <row r="36" spans="1:7" s="12" customFormat="1" ht="12.75" customHeight="1">
      <c r="A36" s="23" t="s">
        <v>34</v>
      </c>
      <c r="B36" s="26"/>
      <c r="C36" s="45" t="s">
        <v>115</v>
      </c>
      <c r="D36" s="46"/>
      <c r="E36" s="82"/>
      <c r="F36" s="88">
        <v>188.95999999999981</v>
      </c>
      <c r="G36" s="88">
        <v>195.88999999999987</v>
      </c>
    </row>
    <row r="37" spans="1:7" s="12" customFormat="1" ht="12.75" customHeight="1">
      <c r="A37" s="23" t="s">
        <v>35</v>
      </c>
      <c r="B37" s="7"/>
      <c r="C37" s="43" t="s">
        <v>123</v>
      </c>
      <c r="D37" s="29"/>
      <c r="E37" s="30"/>
      <c r="F37" s="88"/>
      <c r="G37" s="88"/>
    </row>
    <row r="38" spans="1:7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>
      <c r="A39" s="30" t="s">
        <v>44</v>
      </c>
      <c r="B39" s="6" t="s">
        <v>128</v>
      </c>
      <c r="C39" s="6"/>
      <c r="D39" s="44"/>
      <c r="E39" s="83"/>
      <c r="F39" s="88"/>
      <c r="G39" s="88"/>
    </row>
    <row r="40" spans="1:7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</row>
    <row r="41" spans="1:7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f>SUM(F42,F48,F49,F56,F57)</f>
        <v>173629.05000000002</v>
      </c>
      <c r="G41" s="87">
        <f>SUM(G42,G48,G49,G56,G57)</f>
        <v>78473.34</v>
      </c>
    </row>
    <row r="42" spans="1:7" s="12" customFormat="1" ht="12.75" customHeight="1">
      <c r="A42" s="56" t="s">
        <v>9</v>
      </c>
      <c r="B42" s="48" t="s">
        <v>49</v>
      </c>
      <c r="C42" s="50"/>
      <c r="D42" s="67"/>
      <c r="E42" s="30" t="s">
        <v>138</v>
      </c>
      <c r="F42" s="88">
        <f>SUM(F43:F47)</f>
        <v>3194.5200000000004</v>
      </c>
      <c r="G42" s="88">
        <f>SUM(G43:G47)</f>
        <v>3766.1900000000005</v>
      </c>
    </row>
    <row r="43" spans="1:7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</row>
    <row r="44" spans="1:7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3194.5200000000004</v>
      </c>
      <c r="G44" s="88">
        <v>3766.1900000000005</v>
      </c>
    </row>
    <row r="45" spans="1:7" s="12" customFormat="1">
      <c r="A45" s="18" t="s">
        <v>13</v>
      </c>
      <c r="B45" s="26"/>
      <c r="C45" s="45" t="s">
        <v>117</v>
      </c>
      <c r="D45" s="46"/>
      <c r="E45" s="82"/>
      <c r="F45" s="88"/>
      <c r="G45" s="88"/>
    </row>
    <row r="46" spans="1:7" s="12" customFormat="1">
      <c r="A46" s="18" t="s">
        <v>15</v>
      </c>
      <c r="B46" s="26"/>
      <c r="C46" s="45" t="s">
        <v>122</v>
      </c>
      <c r="D46" s="46"/>
      <c r="E46" s="82"/>
      <c r="F46" s="88"/>
      <c r="G46" s="88"/>
    </row>
    <row r="47" spans="1:7" s="12" customFormat="1" ht="12.75" customHeight="1">
      <c r="A47" s="18" t="s">
        <v>92</v>
      </c>
      <c r="B47" s="32"/>
      <c r="C47" s="154" t="s">
        <v>103</v>
      </c>
      <c r="D47" s="155"/>
      <c r="E47" s="82"/>
      <c r="F47" s="88"/>
      <c r="G47" s="88"/>
    </row>
    <row r="48" spans="1:7" s="12" customFormat="1" ht="12.75" customHeight="1">
      <c r="A48" s="56" t="s">
        <v>16</v>
      </c>
      <c r="B48" s="68" t="s">
        <v>109</v>
      </c>
      <c r="C48" s="53"/>
      <c r="D48" s="69"/>
      <c r="E48" s="30" t="s">
        <v>139</v>
      </c>
      <c r="F48" s="88">
        <v>1047.54</v>
      </c>
      <c r="G48" s="88">
        <v>287.60000000000002</v>
      </c>
    </row>
    <row r="49" spans="1:7" s="12" customFormat="1" ht="12.75" customHeight="1">
      <c r="A49" s="56" t="s">
        <v>36</v>
      </c>
      <c r="B49" s="48" t="s">
        <v>97</v>
      </c>
      <c r="C49" s="50"/>
      <c r="D49" s="67"/>
      <c r="E49" s="30" t="s">
        <v>140</v>
      </c>
      <c r="F49" s="88">
        <f>SUM(F50:F55)</f>
        <v>158750.27000000002</v>
      </c>
      <c r="G49" s="88">
        <f>SUM(G50:G55)</f>
        <v>63976.689999999995</v>
      </c>
    </row>
    <row r="50" spans="1:7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</row>
    <row r="51" spans="1:7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</row>
    <row r="52" spans="1:7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/>
    </row>
    <row r="53" spans="1:7" s="12" customFormat="1" ht="12.75" customHeight="1">
      <c r="A53" s="18" t="s">
        <v>41</v>
      </c>
      <c r="B53" s="26"/>
      <c r="C53" s="154" t="s">
        <v>89</v>
      </c>
      <c r="D53" s="155"/>
      <c r="E53" s="85"/>
      <c r="F53" s="88">
        <v>7738.39</v>
      </c>
      <c r="G53" s="88">
        <v>6258.93</v>
      </c>
    </row>
    <row r="54" spans="1:7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151011.88</v>
      </c>
      <c r="G54" s="88">
        <v>57717.759999999995</v>
      </c>
    </row>
    <row r="55" spans="1:7" s="12" customFormat="1" ht="12.75" customHeight="1">
      <c r="A55" s="18" t="s">
        <v>43</v>
      </c>
      <c r="B55" s="26"/>
      <c r="C55" s="45" t="s">
        <v>53</v>
      </c>
      <c r="D55" s="46"/>
      <c r="E55" s="30"/>
      <c r="F55" s="88"/>
      <c r="G55" s="88"/>
    </row>
    <row r="56" spans="1:7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</row>
    <row r="57" spans="1:7" s="12" customFormat="1" ht="12.75" customHeight="1">
      <c r="A57" s="56" t="s">
        <v>55</v>
      </c>
      <c r="B57" s="4" t="s">
        <v>56</v>
      </c>
      <c r="C57" s="4"/>
      <c r="D57" s="60"/>
      <c r="E57" s="30" t="s">
        <v>141</v>
      </c>
      <c r="F57" s="88">
        <v>10636.72</v>
      </c>
      <c r="G57" s="88">
        <v>10442.86</v>
      </c>
    </row>
    <row r="58" spans="1:7" s="12" customFormat="1" ht="12.75" customHeight="1">
      <c r="A58" s="30"/>
      <c r="B58" s="20" t="s">
        <v>57</v>
      </c>
      <c r="C58" s="21"/>
      <c r="D58" s="22"/>
      <c r="E58" s="30"/>
      <c r="F58" s="88">
        <f>SUM(F20,F40,F41)</f>
        <v>719052.64000000025</v>
      </c>
      <c r="G58" s="88">
        <f>SUM(G20,G40,G41)</f>
        <v>627337.89000000025</v>
      </c>
    </row>
    <row r="59" spans="1:7" s="12" customFormat="1" ht="12.75" customHeight="1">
      <c r="A59" s="1" t="s">
        <v>58</v>
      </c>
      <c r="B59" s="13" t="s">
        <v>59</v>
      </c>
      <c r="C59" s="13"/>
      <c r="D59" s="72"/>
      <c r="E59" s="30" t="s">
        <v>142</v>
      </c>
      <c r="F59" s="87">
        <f>SUM(F60:F63)</f>
        <v>548845.35</v>
      </c>
      <c r="G59" s="87">
        <f>SUM(G60:G63)</f>
        <v>552944.67000000004</v>
      </c>
    </row>
    <row r="60" spans="1:7" s="12" customFormat="1" ht="12.75" customHeight="1">
      <c r="A60" s="30" t="s">
        <v>9</v>
      </c>
      <c r="B60" s="6" t="s">
        <v>60</v>
      </c>
      <c r="C60" s="6"/>
      <c r="D60" s="44"/>
      <c r="E60" s="30"/>
      <c r="F60" s="88">
        <v>419</v>
      </c>
      <c r="G60" s="88"/>
    </row>
    <row r="61" spans="1:7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416246.82</v>
      </c>
      <c r="G61" s="88">
        <v>420274.37</v>
      </c>
    </row>
    <row r="62" spans="1:7" s="12" customFormat="1" ht="12.75" customHeight="1">
      <c r="A62" s="30" t="s">
        <v>36</v>
      </c>
      <c r="B62" s="156" t="s">
        <v>104</v>
      </c>
      <c r="C62" s="157"/>
      <c r="D62" s="158"/>
      <c r="E62" s="30"/>
      <c r="F62" s="88">
        <v>112040.43</v>
      </c>
      <c r="G62" s="88">
        <v>112347.12000000001</v>
      </c>
    </row>
    <row r="63" spans="1:7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20139.099999999999</v>
      </c>
      <c r="G63" s="88">
        <v>20323.179999999997</v>
      </c>
    </row>
    <row r="64" spans="1:7" s="12" customFormat="1" ht="12.75" customHeight="1">
      <c r="A64" s="1" t="s">
        <v>63</v>
      </c>
      <c r="B64" s="13" t="s">
        <v>64</v>
      </c>
      <c r="C64" s="31"/>
      <c r="D64" s="14"/>
      <c r="E64" s="30" t="s">
        <v>143</v>
      </c>
      <c r="F64" s="87">
        <f>SUM(F65,F69)</f>
        <v>148464.74000000002</v>
      </c>
      <c r="G64" s="87">
        <f>SUM(G65,G69)</f>
        <v>57717.759999999995</v>
      </c>
    </row>
    <row r="65" spans="1:7" s="12" customFormat="1" ht="12.75" customHeight="1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</row>
    <row r="67" spans="1:7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</row>
    <row r="68" spans="1:7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</row>
    <row r="69" spans="1:7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f>SUM(F70:F75,F78:F83)</f>
        <v>148464.74000000002</v>
      </c>
      <c r="G69" s="88">
        <f>SUM(G70:G75,G78:G83)</f>
        <v>57717.759999999995</v>
      </c>
    </row>
    <row r="70" spans="1:7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</row>
    <row r="71" spans="1:7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</row>
    <row r="72" spans="1:7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</row>
    <row r="73" spans="1:7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</row>
    <row r="74" spans="1:7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</row>
    <row r="75" spans="1:7" s="12" customFormat="1" ht="12.75" customHeight="1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>
      <c r="A76" s="18" t="s">
        <v>125</v>
      </c>
      <c r="B76" s="26"/>
      <c r="C76" s="27"/>
      <c r="D76" s="46" t="s">
        <v>69</v>
      </c>
      <c r="E76" s="85"/>
      <c r="F76" s="88"/>
      <c r="G76" s="88"/>
    </row>
    <row r="77" spans="1:7" s="12" customFormat="1" ht="12.75" customHeight="1">
      <c r="A77" s="18" t="s">
        <v>126</v>
      </c>
      <c r="B77" s="26"/>
      <c r="C77" s="27"/>
      <c r="D77" s="46" t="s">
        <v>70</v>
      </c>
      <c r="E77" s="82"/>
      <c r="F77" s="88"/>
      <c r="G77" s="88"/>
    </row>
    <row r="78" spans="1:7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</row>
    <row r="79" spans="1:7" s="12" customFormat="1" ht="12.75" customHeight="1">
      <c r="A79" s="18" t="s">
        <v>32</v>
      </c>
      <c r="B79" s="33"/>
      <c r="C79" s="45" t="s">
        <v>110</v>
      </c>
      <c r="D79" s="47"/>
      <c r="E79" s="85"/>
      <c r="F79" s="88"/>
      <c r="G79" s="88"/>
    </row>
    <row r="80" spans="1:7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13951.83</v>
      </c>
      <c r="G80" s="88"/>
    </row>
    <row r="81" spans="1:7" s="12" customFormat="1" ht="12.75" customHeight="1">
      <c r="A81" s="18" t="s">
        <v>35</v>
      </c>
      <c r="B81" s="7"/>
      <c r="C81" s="43" t="s">
        <v>73</v>
      </c>
      <c r="D81" s="29"/>
      <c r="E81" s="85"/>
      <c r="F81" s="88">
        <v>76795.150000000023</v>
      </c>
      <c r="G81" s="88"/>
    </row>
    <row r="82" spans="1:7" s="12" customFormat="1" ht="12.75" customHeight="1">
      <c r="A82" s="23" t="s">
        <v>124</v>
      </c>
      <c r="B82" s="26"/>
      <c r="C82" s="45" t="s">
        <v>91</v>
      </c>
      <c r="D82" s="46"/>
      <c r="E82" s="85"/>
      <c r="F82" s="88">
        <v>57717.759999999995</v>
      </c>
      <c r="G82" s="88">
        <v>57717.759999999995</v>
      </c>
    </row>
    <row r="83" spans="1:7" s="12" customFormat="1" ht="12.75" customHeight="1">
      <c r="A83" s="23" t="s">
        <v>127</v>
      </c>
      <c r="B83" s="7"/>
      <c r="C83" s="43" t="s">
        <v>74</v>
      </c>
      <c r="D83" s="29"/>
      <c r="E83" s="83"/>
      <c r="F83" s="88"/>
      <c r="G83" s="88"/>
    </row>
    <row r="84" spans="1:7" s="12" customFormat="1" ht="12.75" customHeight="1">
      <c r="A84" s="1" t="s">
        <v>75</v>
      </c>
      <c r="B84" s="36" t="s">
        <v>76</v>
      </c>
      <c r="C84" s="37"/>
      <c r="D84" s="38"/>
      <c r="E84" s="83" t="s">
        <v>144</v>
      </c>
      <c r="F84" s="87">
        <f>SUM(F85,F86,F89,F90)</f>
        <v>21742.549999999967</v>
      </c>
      <c r="G84" s="87">
        <f>SUM(G85,G86,G89,G90)</f>
        <v>16675.459999999912</v>
      </c>
    </row>
    <row r="85" spans="1:7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</row>
    <row r="86" spans="1:7" s="12" customFormat="1" ht="12.75" customHeight="1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</row>
    <row r="88" spans="1:7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</row>
    <row r="89" spans="1:7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</row>
    <row r="90" spans="1:7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f>SUM(F91,F92)</f>
        <v>21742.549999999967</v>
      </c>
      <c r="G90" s="88">
        <f>SUM(G91,G92)</f>
        <v>16675.459999999912</v>
      </c>
    </row>
    <row r="91" spans="1:7" s="12" customFormat="1" ht="12.75" customHeight="1">
      <c r="A91" s="23" t="s">
        <v>118</v>
      </c>
      <c r="B91" s="31"/>
      <c r="C91" s="43" t="s">
        <v>105</v>
      </c>
      <c r="D91" s="10"/>
      <c r="E91" s="82"/>
      <c r="F91" s="88">
        <v>5067.0899999999674</v>
      </c>
      <c r="G91" s="88">
        <v>5070.0299999999115</v>
      </c>
    </row>
    <row r="92" spans="1:7" s="12" customFormat="1" ht="12.75" customHeight="1">
      <c r="A92" s="23" t="s">
        <v>119</v>
      </c>
      <c r="B92" s="31"/>
      <c r="C92" s="43" t="s">
        <v>106</v>
      </c>
      <c r="D92" s="10"/>
      <c r="E92" s="82"/>
      <c r="F92" s="88">
        <v>16675.46</v>
      </c>
      <c r="G92" s="88">
        <v>11605.43</v>
      </c>
    </row>
    <row r="93" spans="1:7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</row>
    <row r="94" spans="1:7" s="12" customFormat="1" ht="25.5" customHeight="1">
      <c r="A94" s="1"/>
      <c r="B94" s="159" t="s">
        <v>120</v>
      </c>
      <c r="C94" s="160"/>
      <c r="D94" s="155"/>
      <c r="E94" s="30"/>
      <c r="F94" s="89">
        <f>SUM(F59,F64,F84,F93)</f>
        <v>719052.6399999999</v>
      </c>
      <c r="G94" s="89">
        <f>SUM(G59,G64,G84,G93)</f>
        <v>627337.89</v>
      </c>
    </row>
    <row r="95" spans="1:7" s="12" customFormat="1">
      <c r="A95" s="41"/>
      <c r="B95" s="40"/>
      <c r="C95" s="40"/>
      <c r="D95" s="40"/>
      <c r="E95" s="40"/>
      <c r="F95" s="42"/>
      <c r="G95" s="42"/>
    </row>
    <row r="96" spans="1:7" s="12" customFormat="1" ht="12.75" customHeight="1">
      <c r="A96" s="139" t="s">
        <v>145</v>
      </c>
      <c r="B96" s="139"/>
      <c r="C96" s="139"/>
      <c r="D96" s="139"/>
      <c r="E96" s="91"/>
      <c r="F96" s="153" t="s">
        <v>146</v>
      </c>
      <c r="G96" s="153"/>
    </row>
    <row r="97" spans="1:8" s="12" customFormat="1" ht="12.75" customHeight="1">
      <c r="A97" s="138" t="s">
        <v>129</v>
      </c>
      <c r="B97" s="138"/>
      <c r="C97" s="138"/>
      <c r="D97" s="138"/>
      <c r="E97" s="42" t="s">
        <v>130</v>
      </c>
      <c r="F97" s="144" t="s">
        <v>111</v>
      </c>
      <c r="G97" s="144"/>
    </row>
    <row r="98" spans="1:8" s="12" customFormat="1">
      <c r="A98" s="9"/>
      <c r="B98" s="9"/>
      <c r="C98" s="9"/>
      <c r="D98" s="9"/>
      <c r="E98" s="9"/>
      <c r="F98" s="9"/>
      <c r="G98" s="9"/>
    </row>
    <row r="99" spans="1:8" s="12" customFormat="1" ht="12.75" customHeight="1">
      <c r="A99" s="143" t="s">
        <v>147</v>
      </c>
      <c r="B99" s="143"/>
      <c r="C99" s="143"/>
      <c r="D99" s="143"/>
      <c r="E99" s="92"/>
      <c r="F99" s="140" t="s">
        <v>148</v>
      </c>
      <c r="G99" s="140"/>
    </row>
    <row r="100" spans="1:8" s="12" customFormat="1" ht="12.75" customHeight="1">
      <c r="A100" s="142" t="s">
        <v>131</v>
      </c>
      <c r="B100" s="142"/>
      <c r="C100" s="142"/>
      <c r="D100" s="142"/>
      <c r="E100" s="61" t="s">
        <v>130</v>
      </c>
      <c r="F100" s="141" t="s">
        <v>111</v>
      </c>
      <c r="G100" s="141"/>
    </row>
    <row r="101" spans="1:8" s="12" customFormat="1">
      <c r="A101" s="70"/>
      <c r="B101" s="70"/>
      <c r="C101" s="70"/>
      <c r="D101" s="70"/>
      <c r="E101" s="71"/>
      <c r="F101" s="9"/>
      <c r="G101" s="9"/>
    </row>
    <row r="102" spans="1:8" s="12" customFormat="1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>
      <c r="E103" s="42"/>
      <c r="H103" s="90"/>
    </row>
  </sheetData>
  <mergeCells count="26">
    <mergeCell ref="A9:G9"/>
    <mergeCell ref="A12:E12"/>
    <mergeCell ref="A10:G11"/>
    <mergeCell ref="A13:G13"/>
    <mergeCell ref="E2:G2"/>
    <mergeCell ref="E3:G3"/>
    <mergeCell ref="A7:G7"/>
    <mergeCell ref="A8:G8"/>
    <mergeCell ref="A5:G6"/>
    <mergeCell ref="A14:G14"/>
    <mergeCell ref="A16:G16"/>
    <mergeCell ref="A17:G17"/>
    <mergeCell ref="D18:G18"/>
    <mergeCell ref="F96:G96"/>
    <mergeCell ref="C47:D47"/>
    <mergeCell ref="C53:D53"/>
    <mergeCell ref="B62:D62"/>
    <mergeCell ref="B94:D94"/>
    <mergeCell ref="B19:D19"/>
    <mergeCell ref="A97:D97"/>
    <mergeCell ref="A96:D96"/>
    <mergeCell ref="F99:G99"/>
    <mergeCell ref="F100:G100"/>
    <mergeCell ref="A100:D100"/>
    <mergeCell ref="A99:D99"/>
    <mergeCell ref="F97:G97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1129-31EC-43DE-BA96-5DD07CEF1B92}">
  <sheetPr>
    <pageSetUpPr fitToPage="1"/>
  </sheetPr>
  <dimension ref="A1:K67"/>
  <sheetViews>
    <sheetView topLeftCell="A10" workbookViewId="0">
      <selection activeCell="C26" sqref="C26:F26"/>
    </sheetView>
  </sheetViews>
  <sheetFormatPr defaultRowHeight="12.75"/>
  <cols>
    <col min="1" max="1" width="8" style="93" customWidth="1"/>
    <col min="2" max="2" width="1.5703125" style="93" hidden="1" customWidth="1"/>
    <col min="3" max="3" width="30.140625" style="93" customWidth="1"/>
    <col min="4" max="4" width="18.28515625" style="93" customWidth="1"/>
    <col min="5" max="5" width="0" style="93" hidden="1" customWidth="1"/>
    <col min="6" max="6" width="11.7109375" style="93" customWidth="1"/>
    <col min="7" max="7" width="13.140625" style="93" customWidth="1"/>
    <col min="8" max="8" width="14.7109375" style="93" customWidth="1"/>
    <col min="9" max="9" width="15.85546875" style="93" customWidth="1"/>
    <col min="10" max="16384" width="9.140625" style="93"/>
  </cols>
  <sheetData>
    <row r="1" spans="1:9">
      <c r="G1" s="95"/>
      <c r="H1" s="95"/>
    </row>
    <row r="2" spans="1:9" ht="15.75">
      <c r="D2" s="96"/>
      <c r="G2" s="97" t="s">
        <v>149</v>
      </c>
      <c r="H2" s="98"/>
      <c r="I2" s="98"/>
    </row>
    <row r="3" spans="1:9" ht="15.75">
      <c r="G3" s="97" t="s">
        <v>112</v>
      </c>
      <c r="H3" s="98"/>
      <c r="I3" s="98"/>
    </row>
    <row r="5" spans="1:9" ht="15.75">
      <c r="A5" s="177" t="s">
        <v>150</v>
      </c>
      <c r="B5" s="174"/>
      <c r="C5" s="174"/>
      <c r="D5" s="174"/>
      <c r="E5" s="174"/>
      <c r="F5" s="174"/>
      <c r="G5" s="174"/>
      <c r="H5" s="174"/>
      <c r="I5" s="174"/>
    </row>
    <row r="6" spans="1:9" ht="15.75">
      <c r="A6" s="178" t="s">
        <v>151</v>
      </c>
      <c r="B6" s="174"/>
      <c r="C6" s="174"/>
      <c r="D6" s="174"/>
      <c r="E6" s="174"/>
      <c r="F6" s="174"/>
      <c r="G6" s="174"/>
      <c r="H6" s="174"/>
      <c r="I6" s="174"/>
    </row>
    <row r="7" spans="1:9" ht="15.75">
      <c r="A7" s="179" t="s">
        <v>133</v>
      </c>
      <c r="B7" s="180"/>
      <c r="C7" s="180"/>
      <c r="D7" s="180"/>
      <c r="E7" s="180"/>
      <c r="F7" s="180"/>
      <c r="G7" s="180"/>
      <c r="H7" s="180"/>
      <c r="I7" s="180"/>
    </row>
    <row r="8" spans="1:9" ht="15">
      <c r="A8" s="175" t="s">
        <v>152</v>
      </c>
      <c r="B8" s="176"/>
      <c r="C8" s="176"/>
      <c r="D8" s="176"/>
      <c r="E8" s="176"/>
      <c r="F8" s="176"/>
      <c r="G8" s="176"/>
      <c r="H8" s="176"/>
      <c r="I8" s="176"/>
    </row>
    <row r="9" spans="1:9" ht="15">
      <c r="A9" s="175" t="s">
        <v>135</v>
      </c>
      <c r="B9" s="176"/>
      <c r="C9" s="176"/>
      <c r="D9" s="176"/>
      <c r="E9" s="176"/>
      <c r="F9" s="176"/>
      <c r="G9" s="176"/>
      <c r="H9" s="176"/>
      <c r="I9" s="176"/>
    </row>
    <row r="10" spans="1:9" ht="15">
      <c r="A10" s="175" t="s">
        <v>153</v>
      </c>
      <c r="B10" s="176"/>
      <c r="C10" s="176"/>
      <c r="D10" s="176"/>
      <c r="E10" s="176"/>
      <c r="F10" s="176"/>
      <c r="G10" s="176"/>
      <c r="H10" s="176"/>
      <c r="I10" s="176"/>
    </row>
    <row r="11" spans="1:9" ht="15">
      <c r="A11" s="175" t="s">
        <v>154</v>
      </c>
      <c r="B11" s="174"/>
      <c r="C11" s="174"/>
      <c r="D11" s="174"/>
      <c r="E11" s="174"/>
      <c r="F11" s="174"/>
      <c r="G11" s="174"/>
      <c r="H11" s="174"/>
      <c r="I11" s="174"/>
    </row>
    <row r="12" spans="1:9" ht="15">
      <c r="A12" s="182"/>
      <c r="B12" s="176"/>
      <c r="C12" s="176"/>
      <c r="D12" s="176"/>
      <c r="E12" s="176"/>
      <c r="F12" s="176"/>
      <c r="G12" s="176"/>
      <c r="H12" s="176"/>
      <c r="I12" s="176"/>
    </row>
    <row r="13" spans="1:9" ht="15">
      <c r="A13" s="183" t="s">
        <v>155</v>
      </c>
      <c r="B13" s="184"/>
      <c r="C13" s="184"/>
      <c r="D13" s="184"/>
      <c r="E13" s="184"/>
      <c r="F13" s="184"/>
      <c r="G13" s="184"/>
      <c r="H13" s="184"/>
      <c r="I13" s="184"/>
    </row>
    <row r="14" spans="1:9" ht="15">
      <c r="A14" s="175"/>
      <c r="B14" s="176"/>
      <c r="C14" s="176"/>
      <c r="D14" s="176"/>
      <c r="E14" s="176"/>
      <c r="F14" s="176"/>
      <c r="G14" s="176"/>
      <c r="H14" s="176"/>
      <c r="I14" s="176"/>
    </row>
    <row r="15" spans="1:9" ht="15">
      <c r="A15" s="183" t="s">
        <v>134</v>
      </c>
      <c r="B15" s="184"/>
      <c r="C15" s="184"/>
      <c r="D15" s="184"/>
      <c r="E15" s="184"/>
      <c r="F15" s="184"/>
      <c r="G15" s="184"/>
      <c r="H15" s="184"/>
      <c r="I15" s="184"/>
    </row>
    <row r="16" spans="1:9" ht="15">
      <c r="A16" s="99"/>
      <c r="B16" s="100"/>
      <c r="C16" s="100"/>
      <c r="D16" s="100"/>
      <c r="E16" s="100"/>
      <c r="F16" s="100"/>
      <c r="G16" s="100"/>
      <c r="H16" s="100"/>
      <c r="I16" s="100"/>
    </row>
    <row r="17" spans="1:9" ht="15">
      <c r="A17" s="185" t="s">
        <v>277</v>
      </c>
      <c r="B17" s="176"/>
      <c r="C17" s="176"/>
      <c r="D17" s="176"/>
      <c r="E17" s="176"/>
      <c r="F17" s="176"/>
      <c r="G17" s="176"/>
      <c r="H17" s="176"/>
      <c r="I17" s="176"/>
    </row>
    <row r="18" spans="1:9" ht="15">
      <c r="A18" s="175" t="s">
        <v>1</v>
      </c>
      <c r="B18" s="176"/>
      <c r="C18" s="176"/>
      <c r="D18" s="176"/>
      <c r="E18" s="176"/>
      <c r="F18" s="176"/>
      <c r="G18" s="176"/>
      <c r="H18" s="176"/>
      <c r="I18" s="176"/>
    </row>
    <row r="19" spans="1:9" s="100" customFormat="1" ht="15">
      <c r="A19" s="186" t="s">
        <v>156</v>
      </c>
      <c r="B19" s="176"/>
      <c r="C19" s="176"/>
      <c r="D19" s="176"/>
      <c r="E19" s="176"/>
      <c r="F19" s="176"/>
      <c r="G19" s="176"/>
      <c r="H19" s="176"/>
      <c r="I19" s="176"/>
    </row>
    <row r="20" spans="1:9" s="102" customFormat="1" ht="47.25">
      <c r="A20" s="187" t="s">
        <v>2</v>
      </c>
      <c r="B20" s="187"/>
      <c r="C20" s="187" t="s">
        <v>3</v>
      </c>
      <c r="D20" s="188"/>
      <c r="E20" s="188"/>
      <c r="F20" s="188"/>
      <c r="G20" s="101" t="s">
        <v>157</v>
      </c>
      <c r="H20" s="101" t="s">
        <v>158</v>
      </c>
      <c r="I20" s="101" t="s">
        <v>159</v>
      </c>
    </row>
    <row r="21" spans="1:9" ht="15.75">
      <c r="A21" s="103" t="s">
        <v>7</v>
      </c>
      <c r="B21" s="104" t="s">
        <v>160</v>
      </c>
      <c r="C21" s="189" t="s">
        <v>160</v>
      </c>
      <c r="D21" s="190"/>
      <c r="E21" s="190"/>
      <c r="F21" s="190"/>
      <c r="G21" s="105"/>
      <c r="H21" s="106">
        <f>SUM(H22,H27,H28)</f>
        <v>295721.14</v>
      </c>
      <c r="I21" s="106">
        <f>SUM(I22,I27,I28)</f>
        <v>179117.90000000002</v>
      </c>
    </row>
    <row r="22" spans="1:9" ht="15.75">
      <c r="A22" s="107" t="s">
        <v>9</v>
      </c>
      <c r="B22" s="108" t="s">
        <v>161</v>
      </c>
      <c r="C22" s="181" t="s">
        <v>161</v>
      </c>
      <c r="D22" s="181"/>
      <c r="E22" s="181"/>
      <c r="F22" s="181"/>
      <c r="G22" s="109"/>
      <c r="H22" s="110">
        <f>SUM(H23:H26)</f>
        <v>278622.18</v>
      </c>
      <c r="I22" s="110">
        <f>SUM(I23:I26)</f>
        <v>160799.98000000001</v>
      </c>
    </row>
    <row r="23" spans="1:9" ht="15.75">
      <c r="A23" s="107" t="s">
        <v>162</v>
      </c>
      <c r="B23" s="108" t="s">
        <v>60</v>
      </c>
      <c r="C23" s="181" t="s">
        <v>60</v>
      </c>
      <c r="D23" s="181"/>
      <c r="E23" s="181"/>
      <c r="F23" s="181"/>
      <c r="G23" s="109"/>
      <c r="H23" s="111">
        <v>91693.04</v>
      </c>
      <c r="I23" s="111">
        <v>35606.85</v>
      </c>
    </row>
    <row r="24" spans="1:9" ht="15.75">
      <c r="A24" s="107" t="s">
        <v>163</v>
      </c>
      <c r="B24" s="112" t="s">
        <v>164</v>
      </c>
      <c r="C24" s="191" t="s">
        <v>164</v>
      </c>
      <c r="D24" s="191"/>
      <c r="E24" s="191"/>
      <c r="F24" s="191"/>
      <c r="G24" s="109"/>
      <c r="H24" s="111">
        <v>185622.52</v>
      </c>
      <c r="I24" s="111">
        <v>123352.26000000001</v>
      </c>
    </row>
    <row r="25" spans="1:9" ht="15.75">
      <c r="A25" s="107" t="s">
        <v>165</v>
      </c>
      <c r="B25" s="108" t="s">
        <v>166</v>
      </c>
      <c r="C25" s="191" t="s">
        <v>166</v>
      </c>
      <c r="D25" s="191"/>
      <c r="E25" s="191"/>
      <c r="F25" s="191"/>
      <c r="G25" s="109"/>
      <c r="H25" s="111">
        <v>306.69</v>
      </c>
      <c r="I25" s="111">
        <v>306.69</v>
      </c>
    </row>
    <row r="26" spans="1:9" ht="15.75">
      <c r="A26" s="107" t="s">
        <v>167</v>
      </c>
      <c r="B26" s="112" t="s">
        <v>168</v>
      </c>
      <c r="C26" s="191" t="s">
        <v>168</v>
      </c>
      <c r="D26" s="191"/>
      <c r="E26" s="191"/>
      <c r="F26" s="191"/>
      <c r="G26" s="109"/>
      <c r="H26" s="111">
        <v>999.93000000000006</v>
      </c>
      <c r="I26" s="111">
        <v>1534.18</v>
      </c>
    </row>
    <row r="27" spans="1:9" ht="15.75">
      <c r="A27" s="107" t="s">
        <v>16</v>
      </c>
      <c r="B27" s="108" t="s">
        <v>169</v>
      </c>
      <c r="C27" s="191" t="s">
        <v>169</v>
      </c>
      <c r="D27" s="191"/>
      <c r="E27" s="191"/>
      <c r="F27" s="191"/>
      <c r="G27" s="109"/>
      <c r="H27" s="110"/>
      <c r="I27" s="113"/>
    </row>
    <row r="28" spans="1:9" ht="15.75">
      <c r="A28" s="107" t="s">
        <v>36</v>
      </c>
      <c r="B28" s="108" t="s">
        <v>170</v>
      </c>
      <c r="C28" s="191" t="s">
        <v>170</v>
      </c>
      <c r="D28" s="191"/>
      <c r="E28" s="191"/>
      <c r="F28" s="191"/>
      <c r="G28" s="109"/>
      <c r="H28" s="110">
        <f>SUM(H29)+SUM(H30)</f>
        <v>17098.96</v>
      </c>
      <c r="I28" s="110">
        <f>SUM(I29)+SUM(I30)</f>
        <v>18317.919999999998</v>
      </c>
    </row>
    <row r="29" spans="1:9" ht="15.75">
      <c r="A29" s="107" t="s">
        <v>171</v>
      </c>
      <c r="B29" s="112" t="s">
        <v>172</v>
      </c>
      <c r="C29" s="191" t="s">
        <v>172</v>
      </c>
      <c r="D29" s="191"/>
      <c r="E29" s="191"/>
      <c r="F29" s="191"/>
      <c r="G29" s="109" t="s">
        <v>173</v>
      </c>
      <c r="H29" s="111">
        <v>17098.96</v>
      </c>
      <c r="I29" s="111">
        <v>18317.919999999998</v>
      </c>
    </row>
    <row r="30" spans="1:9" ht="15.75">
      <c r="A30" s="107" t="s">
        <v>174</v>
      </c>
      <c r="B30" s="112" t="s">
        <v>175</v>
      </c>
      <c r="C30" s="191" t="s">
        <v>175</v>
      </c>
      <c r="D30" s="191"/>
      <c r="E30" s="191"/>
      <c r="F30" s="191"/>
      <c r="G30" s="109"/>
      <c r="H30" s="111"/>
      <c r="I30" s="111"/>
    </row>
    <row r="31" spans="1:9" ht="15.75">
      <c r="A31" s="103" t="s">
        <v>45</v>
      </c>
      <c r="B31" s="104" t="s">
        <v>176</v>
      </c>
      <c r="C31" s="189" t="s">
        <v>176</v>
      </c>
      <c r="D31" s="189"/>
      <c r="E31" s="189"/>
      <c r="F31" s="189"/>
      <c r="G31" s="105" t="s">
        <v>177</v>
      </c>
      <c r="H31" s="106">
        <f>SUM(H32:H45)</f>
        <v>290654.05</v>
      </c>
      <c r="I31" s="106">
        <f>SUM(I32:I45)</f>
        <v>179813.38000000003</v>
      </c>
    </row>
    <row r="32" spans="1:9" ht="15.75">
      <c r="A32" s="107" t="s">
        <v>9</v>
      </c>
      <c r="B32" s="108" t="s">
        <v>178</v>
      </c>
      <c r="C32" s="191" t="s">
        <v>179</v>
      </c>
      <c r="D32" s="192"/>
      <c r="E32" s="192"/>
      <c r="F32" s="192"/>
      <c r="G32" s="109"/>
      <c r="H32" s="111">
        <v>236356.18000000002</v>
      </c>
      <c r="I32" s="111">
        <v>138468.56</v>
      </c>
    </row>
    <row r="33" spans="1:9" ht="15.75">
      <c r="A33" s="107" t="s">
        <v>16</v>
      </c>
      <c r="B33" s="108" t="s">
        <v>180</v>
      </c>
      <c r="C33" s="191" t="s">
        <v>181</v>
      </c>
      <c r="D33" s="192"/>
      <c r="E33" s="192"/>
      <c r="F33" s="192"/>
      <c r="G33" s="109"/>
      <c r="H33" s="111">
        <v>3440.96</v>
      </c>
      <c r="I33" s="111">
        <v>2952.2</v>
      </c>
    </row>
    <row r="34" spans="1:9" ht="15.75">
      <c r="A34" s="107" t="s">
        <v>36</v>
      </c>
      <c r="B34" s="108" t="s">
        <v>182</v>
      </c>
      <c r="C34" s="191" t="s">
        <v>183</v>
      </c>
      <c r="D34" s="192"/>
      <c r="E34" s="192"/>
      <c r="F34" s="192"/>
      <c r="G34" s="109"/>
      <c r="H34" s="111">
        <v>18557.46</v>
      </c>
      <c r="I34" s="111">
        <v>10337.32</v>
      </c>
    </row>
    <row r="35" spans="1:9" ht="15.75">
      <c r="A35" s="107" t="s">
        <v>44</v>
      </c>
      <c r="B35" s="108" t="s">
        <v>184</v>
      </c>
      <c r="C35" s="181" t="s">
        <v>185</v>
      </c>
      <c r="D35" s="192"/>
      <c r="E35" s="192"/>
      <c r="F35" s="192"/>
      <c r="G35" s="109"/>
      <c r="H35" s="111"/>
      <c r="I35" s="111">
        <v>17.920000000000002</v>
      </c>
    </row>
    <row r="36" spans="1:9" ht="15.75">
      <c r="A36" s="107" t="s">
        <v>55</v>
      </c>
      <c r="B36" s="108" t="s">
        <v>186</v>
      </c>
      <c r="C36" s="181" t="s">
        <v>187</v>
      </c>
      <c r="D36" s="192"/>
      <c r="E36" s="192"/>
      <c r="F36" s="192"/>
      <c r="G36" s="109"/>
      <c r="H36" s="111">
        <v>133.52000000000001</v>
      </c>
      <c r="I36" s="111">
        <v>172.5</v>
      </c>
    </row>
    <row r="37" spans="1:9" ht="15.75">
      <c r="A37" s="107" t="s">
        <v>188</v>
      </c>
      <c r="B37" s="108" t="s">
        <v>189</v>
      </c>
      <c r="C37" s="181" t="s">
        <v>190</v>
      </c>
      <c r="D37" s="192"/>
      <c r="E37" s="192"/>
      <c r="F37" s="192"/>
      <c r="G37" s="109"/>
      <c r="H37" s="111">
        <v>322.7</v>
      </c>
      <c r="I37" s="111">
        <v>500.16</v>
      </c>
    </row>
    <row r="38" spans="1:9" ht="15.75">
      <c r="A38" s="107" t="s">
        <v>191</v>
      </c>
      <c r="B38" s="108" t="s">
        <v>192</v>
      </c>
      <c r="C38" s="181" t="s">
        <v>193</v>
      </c>
      <c r="D38" s="192"/>
      <c r="E38" s="192"/>
      <c r="F38" s="192"/>
      <c r="G38" s="109"/>
      <c r="H38" s="111"/>
      <c r="I38" s="111">
        <v>329.12</v>
      </c>
    </row>
    <row r="39" spans="1:9" ht="15.75">
      <c r="A39" s="107" t="s">
        <v>194</v>
      </c>
      <c r="B39" s="108" t="s">
        <v>195</v>
      </c>
      <c r="C39" s="191" t="s">
        <v>195</v>
      </c>
      <c r="D39" s="192"/>
      <c r="E39" s="192"/>
      <c r="F39" s="192"/>
      <c r="G39" s="109"/>
      <c r="H39" s="111"/>
      <c r="I39" s="111"/>
    </row>
    <row r="40" spans="1:9" ht="15.75">
      <c r="A40" s="107" t="s">
        <v>196</v>
      </c>
      <c r="B40" s="108" t="s">
        <v>197</v>
      </c>
      <c r="C40" s="181" t="s">
        <v>197</v>
      </c>
      <c r="D40" s="192"/>
      <c r="E40" s="192"/>
      <c r="F40" s="192"/>
      <c r="G40" s="109"/>
      <c r="H40" s="111">
        <v>19428.289999999997</v>
      </c>
      <c r="I40" s="111">
        <v>16596.280000000002</v>
      </c>
    </row>
    <row r="41" spans="1:9" ht="15.75">
      <c r="A41" s="107" t="s">
        <v>198</v>
      </c>
      <c r="B41" s="108" t="s">
        <v>199</v>
      </c>
      <c r="C41" s="191" t="s">
        <v>200</v>
      </c>
      <c r="D41" s="188"/>
      <c r="E41" s="188"/>
      <c r="F41" s="188"/>
      <c r="G41" s="109"/>
      <c r="H41" s="111"/>
      <c r="I41" s="111"/>
    </row>
    <row r="42" spans="1:9" ht="15.75">
      <c r="A42" s="107" t="s">
        <v>201</v>
      </c>
      <c r="B42" s="108" t="s">
        <v>202</v>
      </c>
      <c r="C42" s="191" t="s">
        <v>203</v>
      </c>
      <c r="D42" s="192"/>
      <c r="E42" s="192"/>
      <c r="F42" s="192"/>
      <c r="G42" s="109"/>
      <c r="H42" s="111">
        <v>8660.19</v>
      </c>
      <c r="I42" s="111">
        <v>8660.19</v>
      </c>
    </row>
    <row r="43" spans="1:9" ht="15.75">
      <c r="A43" s="107" t="s">
        <v>204</v>
      </c>
      <c r="B43" s="108" t="s">
        <v>205</v>
      </c>
      <c r="C43" s="191" t="s">
        <v>206</v>
      </c>
      <c r="D43" s="192"/>
      <c r="E43" s="192"/>
      <c r="F43" s="192"/>
      <c r="G43" s="109"/>
      <c r="H43" s="111"/>
      <c r="I43" s="111"/>
    </row>
    <row r="44" spans="1:9" ht="15.75">
      <c r="A44" s="107" t="s">
        <v>207</v>
      </c>
      <c r="B44" s="108" t="s">
        <v>208</v>
      </c>
      <c r="C44" s="191" t="s">
        <v>209</v>
      </c>
      <c r="D44" s="192"/>
      <c r="E44" s="192"/>
      <c r="F44" s="192"/>
      <c r="G44" s="109"/>
      <c r="H44" s="111">
        <v>1903.45</v>
      </c>
      <c r="I44" s="111">
        <v>1013.53</v>
      </c>
    </row>
    <row r="45" spans="1:9" ht="15.75">
      <c r="A45" s="107" t="s">
        <v>210</v>
      </c>
      <c r="B45" s="108" t="s">
        <v>211</v>
      </c>
      <c r="C45" s="196" t="s">
        <v>212</v>
      </c>
      <c r="D45" s="197"/>
      <c r="E45" s="197"/>
      <c r="F45" s="198"/>
      <c r="G45" s="109"/>
      <c r="H45" s="111">
        <v>1851.3</v>
      </c>
      <c r="I45" s="111">
        <v>765.6</v>
      </c>
    </row>
    <row r="46" spans="1:9" ht="15.75">
      <c r="A46" s="104" t="s">
        <v>47</v>
      </c>
      <c r="B46" s="114" t="s">
        <v>213</v>
      </c>
      <c r="C46" s="193" t="s">
        <v>213</v>
      </c>
      <c r="D46" s="194"/>
      <c r="E46" s="194"/>
      <c r="F46" s="195"/>
      <c r="G46" s="105"/>
      <c r="H46" s="106">
        <f>H21-H31</f>
        <v>5067.0900000000256</v>
      </c>
      <c r="I46" s="106">
        <f>I21-I31</f>
        <v>-695.48000000001048</v>
      </c>
    </row>
    <row r="47" spans="1:9" ht="15.75">
      <c r="A47" s="104" t="s">
        <v>58</v>
      </c>
      <c r="B47" s="104" t="s">
        <v>214</v>
      </c>
      <c r="C47" s="199" t="s">
        <v>214</v>
      </c>
      <c r="D47" s="194"/>
      <c r="E47" s="194"/>
      <c r="F47" s="195"/>
      <c r="G47" s="115"/>
      <c r="H47" s="106">
        <f>IF(TYPE(H48)=1,H48,0)-IF(TYPE(H49)=1,H49,0)-IF(TYPE(H50)=1,H50,0)</f>
        <v>0</v>
      </c>
      <c r="I47" s="106">
        <f>IF(TYPE(I48)=1,I48,0)-IF(TYPE(I49)=1,I49,0)-IF(TYPE(I50)=1,I50,0)</f>
        <v>0</v>
      </c>
    </row>
    <row r="48" spans="1:9" ht="15.75">
      <c r="A48" s="112" t="s">
        <v>215</v>
      </c>
      <c r="B48" s="108" t="s">
        <v>216</v>
      </c>
      <c r="C48" s="196" t="s">
        <v>217</v>
      </c>
      <c r="D48" s="197"/>
      <c r="E48" s="197"/>
      <c r="F48" s="198"/>
      <c r="G48" s="116"/>
      <c r="H48" s="110"/>
      <c r="I48" s="111"/>
    </row>
    <row r="49" spans="1:9" ht="15.75">
      <c r="A49" s="112" t="s">
        <v>16</v>
      </c>
      <c r="B49" s="108" t="s">
        <v>218</v>
      </c>
      <c r="C49" s="196" t="s">
        <v>218</v>
      </c>
      <c r="D49" s="197"/>
      <c r="E49" s="197"/>
      <c r="F49" s="198"/>
      <c r="G49" s="116"/>
      <c r="H49" s="111"/>
      <c r="I49" s="111"/>
    </row>
    <row r="50" spans="1:9" ht="15.75">
      <c r="A50" s="112" t="s">
        <v>219</v>
      </c>
      <c r="B50" s="108" t="s">
        <v>220</v>
      </c>
      <c r="C50" s="196" t="s">
        <v>221</v>
      </c>
      <c r="D50" s="197"/>
      <c r="E50" s="197"/>
      <c r="F50" s="198"/>
      <c r="G50" s="116"/>
      <c r="H50" s="111"/>
      <c r="I50" s="111"/>
    </row>
    <row r="51" spans="1:9" ht="15.75">
      <c r="A51" s="104" t="s">
        <v>63</v>
      </c>
      <c r="B51" s="114" t="s">
        <v>222</v>
      </c>
      <c r="C51" s="193" t="s">
        <v>222</v>
      </c>
      <c r="D51" s="194"/>
      <c r="E51" s="194"/>
      <c r="F51" s="195"/>
      <c r="G51" s="115"/>
      <c r="H51" s="111"/>
      <c r="I51" s="111"/>
    </row>
    <row r="52" spans="1:9" ht="15.75">
      <c r="A52" s="104" t="s">
        <v>75</v>
      </c>
      <c r="B52" s="114" t="s">
        <v>223</v>
      </c>
      <c r="C52" s="200" t="s">
        <v>223</v>
      </c>
      <c r="D52" s="201"/>
      <c r="E52" s="201"/>
      <c r="F52" s="202"/>
      <c r="G52" s="115"/>
      <c r="H52" s="111"/>
      <c r="I52" s="111"/>
    </row>
    <row r="53" spans="1:9" ht="15.75">
      <c r="A53" s="104" t="s">
        <v>87</v>
      </c>
      <c r="B53" s="114" t="s">
        <v>224</v>
      </c>
      <c r="C53" s="193" t="s">
        <v>224</v>
      </c>
      <c r="D53" s="194"/>
      <c r="E53" s="194"/>
      <c r="F53" s="195"/>
      <c r="G53" s="115"/>
      <c r="H53" s="111"/>
      <c r="I53" s="111"/>
    </row>
    <row r="54" spans="1:9" ht="15.75">
      <c r="A54" s="104" t="s">
        <v>225</v>
      </c>
      <c r="B54" s="104" t="s">
        <v>226</v>
      </c>
      <c r="C54" s="203" t="s">
        <v>226</v>
      </c>
      <c r="D54" s="201"/>
      <c r="E54" s="201"/>
      <c r="F54" s="202"/>
      <c r="G54" s="115"/>
      <c r="H54" s="106">
        <f>SUM(H46,H47,H51,H52,H53)</f>
        <v>5067.0900000000256</v>
      </c>
      <c r="I54" s="106">
        <f>SUM(I46,I47,I51,I52,I53)</f>
        <v>-695.48000000001048</v>
      </c>
    </row>
    <row r="55" spans="1:9" ht="15.75">
      <c r="A55" s="104" t="s">
        <v>9</v>
      </c>
      <c r="B55" s="104" t="s">
        <v>227</v>
      </c>
      <c r="C55" s="199" t="s">
        <v>227</v>
      </c>
      <c r="D55" s="194"/>
      <c r="E55" s="194"/>
      <c r="F55" s="195"/>
      <c r="G55" s="115"/>
      <c r="H55" s="111"/>
      <c r="I55" s="111"/>
    </row>
    <row r="56" spans="1:9" ht="15.75">
      <c r="A56" s="104" t="s">
        <v>228</v>
      </c>
      <c r="B56" s="114" t="s">
        <v>229</v>
      </c>
      <c r="C56" s="193" t="s">
        <v>229</v>
      </c>
      <c r="D56" s="194"/>
      <c r="E56" s="194"/>
      <c r="F56" s="195"/>
      <c r="G56" s="115"/>
      <c r="H56" s="106">
        <f>SUM(H54,H55)</f>
        <v>5067.0900000000256</v>
      </c>
      <c r="I56" s="106">
        <f>SUM(I54,I55)</f>
        <v>-695.48000000001048</v>
      </c>
    </row>
    <row r="57" spans="1:9" ht="15.75">
      <c r="A57" s="112" t="s">
        <v>9</v>
      </c>
      <c r="B57" s="108" t="s">
        <v>230</v>
      </c>
      <c r="C57" s="196" t="s">
        <v>230</v>
      </c>
      <c r="D57" s="197"/>
      <c r="E57" s="197"/>
      <c r="F57" s="198"/>
      <c r="G57" s="116"/>
      <c r="H57" s="110"/>
      <c r="I57" s="110"/>
    </row>
    <row r="58" spans="1:9" ht="15.75">
      <c r="A58" s="112" t="s">
        <v>16</v>
      </c>
      <c r="B58" s="108" t="s">
        <v>231</v>
      </c>
      <c r="C58" s="196" t="s">
        <v>231</v>
      </c>
      <c r="D58" s="197"/>
      <c r="E58" s="197"/>
      <c r="F58" s="198"/>
      <c r="G58" s="116"/>
      <c r="H58" s="110"/>
      <c r="I58" s="110"/>
    </row>
    <row r="59" spans="1:9">
      <c r="A59" s="117"/>
      <c r="B59" s="117"/>
      <c r="C59" s="117"/>
      <c r="D59" s="117"/>
    </row>
    <row r="60" spans="1:9" ht="15.75">
      <c r="A60" s="206" t="s">
        <v>145</v>
      </c>
      <c r="B60" s="206"/>
      <c r="C60" s="206"/>
      <c r="D60" s="206"/>
      <c r="E60" s="206"/>
      <c r="F60" s="206"/>
      <c r="G60" s="118"/>
      <c r="H60" s="207" t="s">
        <v>146</v>
      </c>
      <c r="I60" s="207"/>
    </row>
    <row r="61" spans="1:9" s="100" customFormat="1" ht="14.25">
      <c r="A61" s="204" t="s">
        <v>232</v>
      </c>
      <c r="B61" s="204"/>
      <c r="C61" s="204"/>
      <c r="D61" s="204"/>
      <c r="E61" s="204"/>
      <c r="F61" s="204"/>
      <c r="G61" s="119" t="s">
        <v>130</v>
      </c>
      <c r="H61" s="205" t="s">
        <v>111</v>
      </c>
      <c r="I61" s="205"/>
    </row>
    <row r="62" spans="1:9" s="100" customFormat="1" ht="15">
      <c r="A62" s="120"/>
      <c r="B62" s="120"/>
      <c r="C62" s="120"/>
      <c r="D62" s="120"/>
      <c r="E62" s="120"/>
      <c r="F62" s="120"/>
      <c r="G62" s="120"/>
      <c r="H62" s="121"/>
      <c r="I62" s="121"/>
    </row>
    <row r="63" spans="1:9" s="100" customFormat="1" ht="14.25">
      <c r="A63" s="208" t="s">
        <v>147</v>
      </c>
      <c r="B63" s="208"/>
      <c r="C63" s="208"/>
      <c r="D63" s="208"/>
      <c r="E63" s="208"/>
      <c r="F63" s="208"/>
      <c r="G63" s="122" t="s">
        <v>233</v>
      </c>
      <c r="H63" s="209" t="s">
        <v>148</v>
      </c>
      <c r="I63" s="209"/>
    </row>
    <row r="64" spans="1:9" s="100" customFormat="1" ht="14.25">
      <c r="A64" s="204" t="s">
        <v>234</v>
      </c>
      <c r="B64" s="204"/>
      <c r="C64" s="204"/>
      <c r="D64" s="204"/>
      <c r="E64" s="204"/>
      <c r="F64" s="204"/>
      <c r="G64" s="119" t="s">
        <v>235</v>
      </c>
      <c r="H64" s="205" t="s">
        <v>111</v>
      </c>
      <c r="I64" s="205"/>
    </row>
    <row r="67" spans="1:11" ht="12.75" customHeight="1">
      <c r="A67" s="94"/>
      <c r="B67" s="94"/>
      <c r="C67" s="94"/>
      <c r="D67" s="94"/>
      <c r="E67" s="94"/>
      <c r="F67" s="94"/>
      <c r="G67" s="94"/>
      <c r="H67" s="90"/>
      <c r="I67" s="94"/>
      <c r="J67" s="94"/>
      <c r="K67" s="94"/>
    </row>
  </sheetData>
  <mergeCells count="62">
    <mergeCell ref="A64:F64"/>
    <mergeCell ref="H64:I64"/>
    <mergeCell ref="A60:F60"/>
    <mergeCell ref="H60:I60"/>
    <mergeCell ref="A61:F61"/>
    <mergeCell ref="H61:I61"/>
    <mergeCell ref="A63:F63"/>
    <mergeCell ref="H63:I63"/>
    <mergeCell ref="C58:F58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46:F46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22:F22"/>
    <mergeCell ref="A11:I11"/>
    <mergeCell ref="A12:I12"/>
    <mergeCell ref="A13:I13"/>
    <mergeCell ref="A14:I14"/>
    <mergeCell ref="A15:I15"/>
    <mergeCell ref="A17:I17"/>
    <mergeCell ref="A18:I18"/>
    <mergeCell ref="A19:I19"/>
    <mergeCell ref="A20:B20"/>
    <mergeCell ref="C20:F20"/>
    <mergeCell ref="C21:F21"/>
    <mergeCell ref="A10:I10"/>
    <mergeCell ref="A5:I5"/>
    <mergeCell ref="A6:I6"/>
    <mergeCell ref="A7:I7"/>
    <mergeCell ref="A8:I8"/>
    <mergeCell ref="A9:I9"/>
  </mergeCells>
  <pageMargins left="0.74803149606299213" right="0" top="0" bottom="0" header="0" footer="0"/>
  <pageSetup paperSize="9" scale="73" fitToHeight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40B1-7F0C-43F8-8294-8E2F420A1BC4}">
  <sheetPr>
    <pageSetUpPr fitToPage="1"/>
  </sheetPr>
  <dimension ref="A1:O29"/>
  <sheetViews>
    <sheetView tabSelected="1" workbookViewId="0">
      <selection activeCell="I16" sqref="I16"/>
    </sheetView>
  </sheetViews>
  <sheetFormatPr defaultRowHeight="15"/>
  <cols>
    <col min="1" max="1" width="6" style="123" customWidth="1"/>
    <col min="2" max="2" width="32.85546875" style="97" customWidth="1"/>
    <col min="3" max="10" width="15.7109375" style="97" customWidth="1"/>
    <col min="11" max="11" width="13.140625" style="97" customWidth="1"/>
    <col min="12" max="13" width="15.7109375" style="97" customWidth="1"/>
    <col min="14" max="16384" width="9.140625" style="97"/>
  </cols>
  <sheetData>
    <row r="1" spans="1:13">
      <c r="I1" s="124"/>
      <c r="J1" s="124"/>
      <c r="K1" s="124"/>
    </row>
    <row r="2" spans="1:13">
      <c r="I2" s="97" t="s">
        <v>236</v>
      </c>
    </row>
    <row r="3" spans="1:13">
      <c r="I3" s="97" t="s">
        <v>237</v>
      </c>
    </row>
    <row r="5" spans="1:13">
      <c r="A5" s="210" t="s">
        <v>238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</row>
    <row r="6" spans="1:13">
      <c r="A6" s="210" t="s">
        <v>239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8" spans="1:13">
      <c r="A8" s="210" t="s">
        <v>240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</row>
    <row r="10" spans="1:13">
      <c r="A10" s="212" t="s">
        <v>2</v>
      </c>
      <c r="B10" s="212" t="s">
        <v>241</v>
      </c>
      <c r="C10" s="212" t="s">
        <v>242</v>
      </c>
      <c r="D10" s="212" t="s">
        <v>243</v>
      </c>
      <c r="E10" s="212"/>
      <c r="F10" s="212"/>
      <c r="G10" s="212"/>
      <c r="H10" s="212"/>
      <c r="I10" s="212"/>
      <c r="J10" s="213"/>
      <c r="K10" s="213"/>
      <c r="L10" s="212"/>
      <c r="M10" s="212" t="s">
        <v>244</v>
      </c>
    </row>
    <row r="11" spans="1:13" ht="114">
      <c r="A11" s="212"/>
      <c r="B11" s="212"/>
      <c r="C11" s="212"/>
      <c r="D11" s="125" t="s">
        <v>245</v>
      </c>
      <c r="E11" s="125" t="s">
        <v>246</v>
      </c>
      <c r="F11" s="125" t="s">
        <v>247</v>
      </c>
      <c r="G11" s="125" t="s">
        <v>248</v>
      </c>
      <c r="H11" s="125" t="s">
        <v>249</v>
      </c>
      <c r="I11" s="126" t="s">
        <v>250</v>
      </c>
      <c r="J11" s="125" t="s">
        <v>251</v>
      </c>
      <c r="K11" s="125" t="s">
        <v>252</v>
      </c>
      <c r="L11" s="127" t="s">
        <v>253</v>
      </c>
      <c r="M11" s="212"/>
    </row>
    <row r="12" spans="1:13">
      <c r="A12" s="128">
        <v>1</v>
      </c>
      <c r="B12" s="128">
        <v>2</v>
      </c>
      <c r="C12" s="128">
        <v>3</v>
      </c>
      <c r="D12" s="128">
        <v>4</v>
      </c>
      <c r="E12" s="128">
        <v>5</v>
      </c>
      <c r="F12" s="128">
        <v>6</v>
      </c>
      <c r="G12" s="128">
        <v>7</v>
      </c>
      <c r="H12" s="128">
        <v>8</v>
      </c>
      <c r="I12" s="128">
        <v>9</v>
      </c>
      <c r="J12" s="128">
        <v>10</v>
      </c>
      <c r="K12" s="129" t="s">
        <v>254</v>
      </c>
      <c r="L12" s="128">
        <v>12</v>
      </c>
      <c r="M12" s="128">
        <v>13</v>
      </c>
    </row>
    <row r="13" spans="1:13" ht="71.25">
      <c r="A13" s="125" t="s">
        <v>255</v>
      </c>
      <c r="B13" s="130" t="s">
        <v>256</v>
      </c>
      <c r="C13" s="131">
        <f t="shared" ref="C13:L13" si="0">SUM(C14:C15)</f>
        <v>0</v>
      </c>
      <c r="D13" s="131">
        <f t="shared" si="0"/>
        <v>62531.69</v>
      </c>
      <c r="E13" s="131">
        <f t="shared" si="0"/>
        <v>0</v>
      </c>
      <c r="F13" s="131">
        <f t="shared" si="0"/>
        <v>0</v>
      </c>
      <c r="G13" s="131">
        <f t="shared" si="0"/>
        <v>0</v>
      </c>
      <c r="H13" s="131">
        <f t="shared" si="0"/>
        <v>0</v>
      </c>
      <c r="I13" s="131">
        <f t="shared" si="0"/>
        <v>-62112.69</v>
      </c>
      <c r="J13" s="131">
        <f t="shared" si="0"/>
        <v>0</v>
      </c>
      <c r="K13" s="131">
        <f t="shared" si="0"/>
        <v>0</v>
      </c>
      <c r="L13" s="131">
        <f t="shared" si="0"/>
        <v>0</v>
      </c>
      <c r="M13" s="131">
        <f t="shared" ref="M13:M25" si="1">SUM(C13:L13)</f>
        <v>419</v>
      </c>
    </row>
    <row r="14" spans="1:13">
      <c r="A14" s="132" t="s">
        <v>257</v>
      </c>
      <c r="B14" s="133" t="s">
        <v>258</v>
      </c>
      <c r="C14" s="134"/>
      <c r="D14" s="134"/>
      <c r="E14" s="134">
        <v>1819.15</v>
      </c>
      <c r="F14" s="134"/>
      <c r="G14" s="134"/>
      <c r="H14" s="134"/>
      <c r="I14" s="134">
        <v>-1400.1499999999999</v>
      </c>
      <c r="J14" s="134"/>
      <c r="K14" s="134"/>
      <c r="L14" s="134"/>
      <c r="M14" s="131">
        <f t="shared" si="1"/>
        <v>419.00000000000023</v>
      </c>
    </row>
    <row r="15" spans="1:13">
      <c r="A15" s="132" t="s">
        <v>259</v>
      </c>
      <c r="B15" s="133" t="s">
        <v>260</v>
      </c>
      <c r="C15" s="134"/>
      <c r="D15" s="134">
        <v>62531.69</v>
      </c>
      <c r="E15" s="134">
        <v>-1819.15</v>
      </c>
      <c r="F15" s="134"/>
      <c r="G15" s="134"/>
      <c r="H15" s="134"/>
      <c r="I15" s="134">
        <v>-60712.54</v>
      </c>
      <c r="J15" s="134"/>
      <c r="K15" s="134"/>
      <c r="L15" s="134"/>
      <c r="M15" s="131">
        <f t="shared" si="1"/>
        <v>0</v>
      </c>
    </row>
    <row r="16" spans="1:13" ht="85.5">
      <c r="A16" s="125" t="s">
        <v>261</v>
      </c>
      <c r="B16" s="130" t="s">
        <v>262</v>
      </c>
      <c r="C16" s="131">
        <f t="shared" ref="C16:L16" si="2">SUM(C17:C18)</f>
        <v>420274.37</v>
      </c>
      <c r="D16" s="131">
        <f t="shared" si="2"/>
        <v>127865.95000000001</v>
      </c>
      <c r="E16" s="131">
        <f t="shared" si="2"/>
        <v>0</v>
      </c>
      <c r="F16" s="131">
        <f t="shared" si="2"/>
        <v>0</v>
      </c>
      <c r="G16" s="131">
        <f t="shared" si="2"/>
        <v>0</v>
      </c>
      <c r="H16" s="131">
        <f t="shared" si="2"/>
        <v>0</v>
      </c>
      <c r="I16" s="131">
        <f t="shared" si="2"/>
        <v>-131893.5</v>
      </c>
      <c r="J16" s="131">
        <f t="shared" si="2"/>
        <v>0</v>
      </c>
      <c r="K16" s="131">
        <f t="shared" si="2"/>
        <v>0</v>
      </c>
      <c r="L16" s="131">
        <f t="shared" si="2"/>
        <v>0</v>
      </c>
      <c r="M16" s="131">
        <f t="shared" si="1"/>
        <v>416246.82000000007</v>
      </c>
    </row>
    <row r="17" spans="1:15">
      <c r="A17" s="132" t="s">
        <v>263</v>
      </c>
      <c r="B17" s="133" t="s">
        <v>258</v>
      </c>
      <c r="C17" s="134">
        <v>419986.77</v>
      </c>
      <c r="D17" s="134">
        <v>5304.43</v>
      </c>
      <c r="E17" s="134"/>
      <c r="F17" s="134"/>
      <c r="G17" s="134"/>
      <c r="H17" s="134"/>
      <c r="I17" s="134">
        <v>-9044.3799999999992</v>
      </c>
      <c r="J17" s="134"/>
      <c r="K17" s="134"/>
      <c r="L17" s="134"/>
      <c r="M17" s="131">
        <f t="shared" si="1"/>
        <v>416246.82</v>
      </c>
    </row>
    <row r="18" spans="1:15">
      <c r="A18" s="132" t="s">
        <v>264</v>
      </c>
      <c r="B18" s="133" t="s">
        <v>260</v>
      </c>
      <c r="C18" s="134">
        <v>287.60000000000002</v>
      </c>
      <c r="D18" s="134">
        <v>122561.52</v>
      </c>
      <c r="E18" s="134"/>
      <c r="F18" s="134"/>
      <c r="G18" s="134"/>
      <c r="H18" s="134"/>
      <c r="I18" s="134">
        <v>-122849.12</v>
      </c>
      <c r="J18" s="134"/>
      <c r="K18" s="134"/>
      <c r="L18" s="134"/>
      <c r="M18" s="131">
        <f t="shared" si="1"/>
        <v>0</v>
      </c>
    </row>
    <row r="19" spans="1:15" ht="114">
      <c r="A19" s="125" t="s">
        <v>265</v>
      </c>
      <c r="B19" s="130" t="s">
        <v>266</v>
      </c>
      <c r="C19" s="131">
        <f t="shared" ref="C19:L19" si="3">SUM(C20:C21)</f>
        <v>112347.12</v>
      </c>
      <c r="D19" s="131">
        <f t="shared" si="3"/>
        <v>0</v>
      </c>
      <c r="E19" s="131">
        <f t="shared" si="3"/>
        <v>0</v>
      </c>
      <c r="F19" s="131">
        <f t="shared" si="3"/>
        <v>0</v>
      </c>
      <c r="G19" s="131">
        <f t="shared" si="3"/>
        <v>0</v>
      </c>
      <c r="H19" s="131">
        <f t="shared" si="3"/>
        <v>0</v>
      </c>
      <c r="I19" s="131">
        <f t="shared" si="3"/>
        <v>-306.69</v>
      </c>
      <c r="J19" s="131">
        <f>SUM(J20:J21)</f>
        <v>0</v>
      </c>
      <c r="K19" s="131">
        <f t="shared" si="3"/>
        <v>0</v>
      </c>
      <c r="L19" s="131">
        <f t="shared" si="3"/>
        <v>0</v>
      </c>
      <c r="M19" s="131">
        <f t="shared" si="1"/>
        <v>112040.43</v>
      </c>
    </row>
    <row r="20" spans="1:15">
      <c r="A20" s="132" t="s">
        <v>267</v>
      </c>
      <c r="B20" s="133" t="s">
        <v>258</v>
      </c>
      <c r="C20" s="134">
        <v>112347.12</v>
      </c>
      <c r="D20" s="134"/>
      <c r="E20" s="134"/>
      <c r="F20" s="134"/>
      <c r="G20" s="134"/>
      <c r="H20" s="134"/>
      <c r="I20" s="134">
        <v>-306.69</v>
      </c>
      <c r="J20" s="134"/>
      <c r="K20" s="134"/>
      <c r="L20" s="134"/>
      <c r="M20" s="131">
        <f t="shared" si="1"/>
        <v>112040.43</v>
      </c>
    </row>
    <row r="21" spans="1:15">
      <c r="A21" s="132" t="s">
        <v>268</v>
      </c>
      <c r="B21" s="133" t="s">
        <v>260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1">
        <f t="shared" si="1"/>
        <v>0</v>
      </c>
    </row>
    <row r="22" spans="1:15">
      <c r="A22" s="125" t="s">
        <v>269</v>
      </c>
      <c r="B22" s="130" t="s">
        <v>270</v>
      </c>
      <c r="C22" s="131">
        <f t="shared" ref="C22:L22" si="4">SUM(C23:C24)</f>
        <v>20323.18</v>
      </c>
      <c r="D22" s="131">
        <f t="shared" si="4"/>
        <v>0</v>
      </c>
      <c r="E22" s="131">
        <f>SUM(E23:E24)</f>
        <v>0</v>
      </c>
      <c r="F22" s="131">
        <f t="shared" si="4"/>
        <v>815.85</v>
      </c>
      <c r="G22" s="131">
        <f t="shared" si="4"/>
        <v>0</v>
      </c>
      <c r="H22" s="131">
        <f t="shared" si="4"/>
        <v>0</v>
      </c>
      <c r="I22" s="131">
        <f t="shared" si="4"/>
        <v>-999.93000000000006</v>
      </c>
      <c r="J22" s="131">
        <f>SUM(J23:J24)</f>
        <v>0</v>
      </c>
      <c r="K22" s="131">
        <f t="shared" si="4"/>
        <v>0</v>
      </c>
      <c r="L22" s="131">
        <f t="shared" si="4"/>
        <v>0</v>
      </c>
      <c r="M22" s="131">
        <f t="shared" si="1"/>
        <v>20139.099999999999</v>
      </c>
    </row>
    <row r="23" spans="1:15">
      <c r="A23" s="132" t="s">
        <v>271</v>
      </c>
      <c r="B23" s="133" t="s">
        <v>258</v>
      </c>
      <c r="C23" s="134">
        <v>20323.18</v>
      </c>
      <c r="D23" s="134"/>
      <c r="E23" s="134"/>
      <c r="F23" s="134">
        <v>815.85</v>
      </c>
      <c r="G23" s="134"/>
      <c r="H23" s="134"/>
      <c r="I23" s="134">
        <v>-999.93000000000006</v>
      </c>
      <c r="J23" s="134"/>
      <c r="K23" s="134"/>
      <c r="L23" s="134"/>
      <c r="M23" s="131">
        <f t="shared" si="1"/>
        <v>20139.099999999999</v>
      </c>
    </row>
    <row r="24" spans="1:15">
      <c r="A24" s="132" t="s">
        <v>272</v>
      </c>
      <c r="B24" s="133" t="s">
        <v>260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1">
        <f t="shared" si="1"/>
        <v>0</v>
      </c>
    </row>
    <row r="25" spans="1:15">
      <c r="A25" s="125" t="s">
        <v>273</v>
      </c>
      <c r="B25" s="130" t="s">
        <v>274</v>
      </c>
      <c r="C25" s="135">
        <f t="shared" ref="C25:L25" si="5">SUM(C13,C16,C19,C22)</f>
        <v>552944.67000000004</v>
      </c>
      <c r="D25" s="135">
        <f t="shared" si="5"/>
        <v>190397.64</v>
      </c>
      <c r="E25" s="135">
        <f t="shared" si="5"/>
        <v>0</v>
      </c>
      <c r="F25" s="135">
        <f t="shared" si="5"/>
        <v>815.85</v>
      </c>
      <c r="G25" s="135">
        <f t="shared" si="5"/>
        <v>0</v>
      </c>
      <c r="H25" s="135">
        <f t="shared" si="5"/>
        <v>0</v>
      </c>
      <c r="I25" s="135">
        <f t="shared" si="5"/>
        <v>-195312.81</v>
      </c>
      <c r="J25" s="135">
        <f t="shared" si="5"/>
        <v>0</v>
      </c>
      <c r="K25" s="135">
        <f t="shared" si="5"/>
        <v>0</v>
      </c>
      <c r="L25" s="135">
        <f t="shared" si="5"/>
        <v>0</v>
      </c>
      <c r="M25" s="135">
        <f t="shared" si="1"/>
        <v>548845.35000000009</v>
      </c>
    </row>
    <row r="26" spans="1:15">
      <c r="A26" s="136" t="s">
        <v>275</v>
      </c>
    </row>
    <row r="27" spans="1:15" customFormat="1" ht="15" customHeight="1">
      <c r="A27" s="137"/>
      <c r="B27" s="137"/>
      <c r="C27" s="137"/>
      <c r="D27" s="137"/>
      <c r="E27" s="137"/>
    </row>
    <row r="28" spans="1:15" customFormat="1" ht="15" customHeight="1">
      <c r="A28" s="137"/>
      <c r="B28" s="137"/>
      <c r="C28" s="137"/>
      <c r="D28" s="137"/>
      <c r="E28" s="137"/>
      <c r="O28" s="90"/>
    </row>
    <row r="29" spans="1:15" customFormat="1" ht="12.75" customHeight="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O29" s="90"/>
    </row>
  </sheetData>
  <mergeCells count="8">
    <mergeCell ref="A5:M5"/>
    <mergeCell ref="A6:M6"/>
    <mergeCell ref="A8:M8"/>
    <mergeCell ref="A10:A11"/>
    <mergeCell ref="B10:B11"/>
    <mergeCell ref="C10:C11"/>
    <mergeCell ref="D10:L10"/>
    <mergeCell ref="M10:M11"/>
  </mergeCells>
  <pageMargins left="0.7" right="0.7" top="0.75" bottom="0.75" header="0.3" footer="0.3"/>
  <pageSetup paperSize="9" scale="64" fitToHeight="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Finansinės būklės ataskaita</vt:lpstr>
      <vt:lpstr>Veiklos rezultatų ataskaita</vt:lpstr>
      <vt:lpstr>Finansavimo sumos</vt:lpstr>
      <vt:lpstr>'Finansinės būklės ataskaita'!Print_Titles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user</dc:creator>
  <cp:lastModifiedBy>user</cp:lastModifiedBy>
  <cp:lastPrinted>2021-05-03T09:46:26Z</cp:lastPrinted>
  <dcterms:created xsi:type="dcterms:W3CDTF">2009-07-20T14:30:53Z</dcterms:created>
  <dcterms:modified xsi:type="dcterms:W3CDTF">2021-05-03T09:46:35Z</dcterms:modified>
</cp:coreProperties>
</file>