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35" firstSheet="9" activeTab="10"/>
  </bookViews>
  <sheets>
    <sheet name="Forma Nr.2 Viso" sheetId="1" r:id="rId1"/>
    <sheet name="Forma Nr.2 1 pr.viso" sheetId="2" r:id="rId2"/>
    <sheet name="Forma Nr.2 SB viso" sheetId="3" r:id="rId3"/>
    <sheet name="Forma Nr. 2 SB14428" sheetId="4" r:id="rId4"/>
    <sheet name="Forma Nr.2 SB-1pr" sheetId="5" r:id="rId5"/>
    <sheet name="Forma Nr.2 SB-9" sheetId="6" r:id="rId6"/>
    <sheet name="Forma Nr.2 ML" sheetId="7" r:id="rId7"/>
    <sheet name="Forma Nr.2 ML (UK)" sheetId="12" r:id="rId8"/>
    <sheet name="Forma Nr.2 VBD-1" sheetId="8" r:id="rId9"/>
    <sheet name="Forma Nr.VBD (UK)" sheetId="9" r:id="rId10"/>
    <sheet name="Forma Nr.2 S" sheetId="10" r:id="rId11"/>
    <sheet name="9 priedas" sheetId="11" r:id="rId12"/>
    <sheet name="Pažyma prie 9 priedo" sheetId="13" r:id="rId13"/>
    <sheet name="Sukauptų FS pažyma šal" sheetId="15" r:id="rId14"/>
    <sheet name="Sukauptų FS pažyma" sheetId="24" r:id="rId15"/>
    <sheet name="Gautų FS pažyma pagal šaltin" sheetId="14" r:id="rId16"/>
    <sheet name="Gautų FS pažyma" sheetId="17" r:id="rId17"/>
    <sheet name="Pažyma apie pajamas" sheetId="18" r:id="rId18"/>
    <sheet name="Forma S7" sheetId="19" r:id="rId19"/>
    <sheet name="Tisklines islaidos" sheetId="23" r:id="rId20"/>
    <sheet name="B2-1 programa" sheetId="20" r:id="rId21"/>
    <sheet name="B-2 9 programa" sheetId="21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4" l="1"/>
  <c r="H20" i="24"/>
  <c r="H25" i="15"/>
  <c r="H20" i="15"/>
  <c r="E21" i="23"/>
  <c r="E17" i="23"/>
  <c r="E16" i="23"/>
  <c r="D21" i="23" l="1"/>
  <c r="C21" i="23"/>
  <c r="B21" i="23"/>
  <c r="E20" i="23"/>
  <c r="E19" i="23"/>
  <c r="E18" i="23"/>
  <c r="E15" i="23"/>
  <c r="R39" i="21" l="1"/>
  <c r="Q39" i="21"/>
  <c r="P39" i="21"/>
  <c r="O39" i="21"/>
  <c r="N39" i="21"/>
  <c r="M39" i="21"/>
  <c r="S39" i="21" s="1"/>
  <c r="K39" i="21"/>
  <c r="J39" i="21"/>
  <c r="I39" i="21"/>
  <c r="H39" i="21"/>
  <c r="L39" i="21" s="1"/>
  <c r="G39" i="21"/>
  <c r="F39" i="21"/>
  <c r="E39" i="21"/>
  <c r="D39" i="21"/>
  <c r="C39" i="21"/>
  <c r="B39" i="21"/>
  <c r="R38" i="21"/>
  <c r="Q38" i="21"/>
  <c r="P38" i="21"/>
  <c r="O38" i="21"/>
  <c r="N38" i="21"/>
  <c r="M38" i="21"/>
  <c r="S38" i="21" s="1"/>
  <c r="K38" i="21"/>
  <c r="J38" i="21"/>
  <c r="I38" i="21"/>
  <c r="L38" i="21" s="1"/>
  <c r="H38" i="21"/>
  <c r="G38" i="21"/>
  <c r="F38" i="21"/>
  <c r="E38" i="21"/>
  <c r="D38" i="21"/>
  <c r="C38" i="21"/>
  <c r="B38" i="21"/>
  <c r="R37" i="21"/>
  <c r="Q37" i="21"/>
  <c r="P37" i="21"/>
  <c r="O37" i="21"/>
  <c r="N37" i="21"/>
  <c r="M37" i="21"/>
  <c r="S37" i="21" s="1"/>
  <c r="K37" i="21"/>
  <c r="J37" i="21"/>
  <c r="I37" i="21"/>
  <c r="H37" i="21"/>
  <c r="L37" i="21" s="1"/>
  <c r="G37" i="21"/>
  <c r="F37" i="21"/>
  <c r="E37" i="21"/>
  <c r="D37" i="21"/>
  <c r="C37" i="21"/>
  <c r="B37" i="21"/>
  <c r="R36" i="21"/>
  <c r="Q36" i="21"/>
  <c r="P36" i="21"/>
  <c r="O36" i="21"/>
  <c r="N36" i="21"/>
  <c r="M36" i="21"/>
  <c r="S36" i="21" s="1"/>
  <c r="K36" i="21"/>
  <c r="J36" i="21"/>
  <c r="I36" i="21"/>
  <c r="H36" i="21"/>
  <c r="L36" i="21" s="1"/>
  <c r="G36" i="21"/>
  <c r="F36" i="21"/>
  <c r="E36" i="21"/>
  <c r="D36" i="21"/>
  <c r="C36" i="21"/>
  <c r="B36" i="21"/>
  <c r="R35" i="21"/>
  <c r="Q35" i="21"/>
  <c r="P35" i="21"/>
  <c r="O35" i="21"/>
  <c r="N35" i="21"/>
  <c r="M35" i="21"/>
  <c r="S35" i="21" s="1"/>
  <c r="K35" i="21"/>
  <c r="J35" i="21"/>
  <c r="I35" i="21"/>
  <c r="H35" i="21"/>
  <c r="L35" i="21" s="1"/>
  <c r="G35" i="21"/>
  <c r="F35" i="21"/>
  <c r="E35" i="21"/>
  <c r="D35" i="21"/>
  <c r="C35" i="21"/>
  <c r="B35" i="21"/>
  <c r="R34" i="21"/>
  <c r="Q34" i="21"/>
  <c r="P34" i="21"/>
  <c r="O34" i="21"/>
  <c r="N34" i="21"/>
  <c r="M34" i="21"/>
  <c r="S34" i="21" s="1"/>
  <c r="K34" i="21"/>
  <c r="J34" i="21"/>
  <c r="I34" i="21"/>
  <c r="H34" i="21"/>
  <c r="L34" i="21" s="1"/>
  <c r="G34" i="21"/>
  <c r="F34" i="21"/>
  <c r="E34" i="21"/>
  <c r="D34" i="21"/>
  <c r="C34" i="21"/>
  <c r="B34" i="21"/>
  <c r="S33" i="21"/>
  <c r="L33" i="21"/>
  <c r="S32" i="21"/>
  <c r="O32" i="21"/>
  <c r="L32" i="21"/>
  <c r="S31" i="21"/>
  <c r="L31" i="21"/>
  <c r="S30" i="21"/>
  <c r="L30" i="21"/>
  <c r="S29" i="21"/>
  <c r="L29" i="21"/>
  <c r="S28" i="21"/>
  <c r="L28" i="21"/>
  <c r="S27" i="21"/>
  <c r="L27" i="21"/>
  <c r="S26" i="21"/>
  <c r="L26" i="21"/>
  <c r="S25" i="21"/>
  <c r="L25" i="21"/>
  <c r="S24" i="21"/>
  <c r="L24" i="21"/>
  <c r="S23" i="21"/>
  <c r="L23" i="21"/>
  <c r="S22" i="21"/>
  <c r="L22" i="21"/>
  <c r="S21" i="21"/>
  <c r="L21" i="21"/>
  <c r="S20" i="21"/>
  <c r="L20" i="21"/>
  <c r="R39" i="20"/>
  <c r="Q39" i="20"/>
  <c r="P39" i="20"/>
  <c r="O39" i="20"/>
  <c r="S39" i="20" s="1"/>
  <c r="N39" i="20"/>
  <c r="M39" i="20"/>
  <c r="K39" i="20"/>
  <c r="I39" i="20"/>
  <c r="H39" i="20"/>
  <c r="G39" i="20"/>
  <c r="F39" i="20"/>
  <c r="E39" i="20"/>
  <c r="D39" i="20"/>
  <c r="C39" i="20"/>
  <c r="B39" i="20"/>
  <c r="R38" i="20"/>
  <c r="Q38" i="20"/>
  <c r="P38" i="20"/>
  <c r="O38" i="20"/>
  <c r="N38" i="20"/>
  <c r="K38" i="20"/>
  <c r="J38" i="20"/>
  <c r="I38" i="20"/>
  <c r="L38" i="20" s="1"/>
  <c r="H38" i="20"/>
  <c r="G38" i="20"/>
  <c r="F38" i="20"/>
  <c r="E38" i="20"/>
  <c r="D38" i="20"/>
  <c r="C38" i="20"/>
  <c r="B38" i="20"/>
  <c r="R37" i="20"/>
  <c r="Q37" i="20"/>
  <c r="P37" i="20"/>
  <c r="O37" i="20"/>
  <c r="N37" i="20"/>
  <c r="K37" i="20"/>
  <c r="I37" i="20"/>
  <c r="G37" i="20"/>
  <c r="F37" i="20"/>
  <c r="E37" i="20"/>
  <c r="D37" i="20"/>
  <c r="C37" i="20"/>
  <c r="B37" i="20"/>
  <c r="S36" i="20"/>
  <c r="R36" i="20"/>
  <c r="Q36" i="20"/>
  <c r="P36" i="20"/>
  <c r="O36" i="20"/>
  <c r="N36" i="20"/>
  <c r="M36" i="20"/>
  <c r="K36" i="20"/>
  <c r="J36" i="20"/>
  <c r="I36" i="20"/>
  <c r="G36" i="20"/>
  <c r="F36" i="20"/>
  <c r="E36" i="20"/>
  <c r="D36" i="20"/>
  <c r="C36" i="20"/>
  <c r="B36" i="20"/>
  <c r="R35" i="20"/>
  <c r="Q35" i="20"/>
  <c r="P35" i="20"/>
  <c r="O35" i="20"/>
  <c r="N35" i="20"/>
  <c r="K35" i="20"/>
  <c r="I35" i="20"/>
  <c r="G35" i="20"/>
  <c r="F35" i="20"/>
  <c r="E35" i="20"/>
  <c r="D35" i="20"/>
  <c r="C35" i="20"/>
  <c r="B35" i="20"/>
  <c r="Q34" i="20"/>
  <c r="P34" i="20"/>
  <c r="N34" i="20"/>
  <c r="K34" i="20"/>
  <c r="J34" i="20"/>
  <c r="I34" i="20"/>
  <c r="L34" i="20" s="1"/>
  <c r="H34" i="20"/>
  <c r="G34" i="20"/>
  <c r="F34" i="20"/>
  <c r="E34" i="20"/>
  <c r="D34" i="20"/>
  <c r="C34" i="20"/>
  <c r="B34" i="20"/>
  <c r="M33" i="20"/>
  <c r="S33" i="20" s="1"/>
  <c r="L33" i="20"/>
  <c r="S32" i="20"/>
  <c r="R32" i="20"/>
  <c r="R34" i="20" s="1"/>
  <c r="O32" i="20"/>
  <c r="O34" i="20" s="1"/>
  <c r="L32" i="20"/>
  <c r="S31" i="20"/>
  <c r="J31" i="20"/>
  <c r="L31" i="20" s="1"/>
  <c r="S30" i="20"/>
  <c r="J30" i="20"/>
  <c r="L30" i="20" s="1"/>
  <c r="S29" i="20"/>
  <c r="J29" i="20"/>
  <c r="J39" i="20" s="1"/>
  <c r="L39" i="20" s="1"/>
  <c r="S28" i="20"/>
  <c r="M28" i="20"/>
  <c r="M38" i="20" s="1"/>
  <c r="S38" i="20" s="1"/>
  <c r="L28" i="20"/>
  <c r="S27" i="20"/>
  <c r="L27" i="20"/>
  <c r="S26" i="20"/>
  <c r="L26" i="20"/>
  <c r="M25" i="20"/>
  <c r="S25" i="20" s="1"/>
  <c r="J25" i="20"/>
  <c r="J37" i="20" s="1"/>
  <c r="H25" i="20"/>
  <c r="L25" i="20" s="1"/>
  <c r="S24" i="20"/>
  <c r="J24" i="20"/>
  <c r="L24" i="20" s="1"/>
  <c r="H24" i="20"/>
  <c r="S23" i="20"/>
  <c r="L23" i="20"/>
  <c r="J23" i="20"/>
  <c r="S22" i="20"/>
  <c r="J22" i="20"/>
  <c r="L22" i="20" s="1"/>
  <c r="M21" i="20"/>
  <c r="M37" i="20" s="1"/>
  <c r="S37" i="20" s="1"/>
  <c r="L21" i="20"/>
  <c r="H21" i="20"/>
  <c r="H37" i="20" s="1"/>
  <c r="L37" i="20" s="1"/>
  <c r="S20" i="20"/>
  <c r="M20" i="20"/>
  <c r="H20" i="20"/>
  <c r="H36" i="20" s="1"/>
  <c r="L36" i="20" s="1"/>
  <c r="L29" i="20" l="1"/>
  <c r="H35" i="20"/>
  <c r="L35" i="20" s="1"/>
  <c r="S21" i="20"/>
  <c r="M34" i="20"/>
  <c r="S34" i="20" s="1"/>
  <c r="J35" i="20"/>
  <c r="L20" i="20"/>
  <c r="M35" i="20"/>
  <c r="S35" i="20" s="1"/>
  <c r="G26" i="19" l="1"/>
  <c r="F26" i="19"/>
  <c r="E26" i="19"/>
  <c r="D26" i="19"/>
  <c r="H22" i="19"/>
  <c r="H26" i="19" s="1"/>
  <c r="H21" i="19"/>
  <c r="L27" i="18"/>
  <c r="J27" i="18"/>
  <c r="H27" i="18"/>
  <c r="F27" i="18"/>
  <c r="E27" i="18"/>
  <c r="N26" i="18"/>
  <c r="N25" i="18"/>
  <c r="N24" i="18"/>
  <c r="N23" i="18"/>
  <c r="N22" i="18"/>
  <c r="H30" i="17"/>
  <c r="H28" i="17"/>
  <c r="H26" i="17"/>
  <c r="H22" i="17"/>
  <c r="H20" i="17"/>
  <c r="H18" i="17"/>
  <c r="H28" i="14"/>
  <c r="H26" i="14"/>
  <c r="H24" i="14"/>
  <c r="H20" i="14"/>
  <c r="H18" i="14"/>
  <c r="F24" i="13"/>
  <c r="C46" i="13"/>
  <c r="C45" i="13"/>
  <c r="C44" i="13"/>
  <c r="C43" i="13"/>
  <c r="C42" i="13"/>
  <c r="C40" i="13"/>
  <c r="C39" i="13"/>
  <c r="C38" i="13"/>
  <c r="C37" i="13"/>
  <c r="H35" i="13"/>
  <c r="G35" i="13"/>
  <c r="F35" i="13"/>
  <c r="F47" i="13" s="1"/>
  <c r="E35" i="13"/>
  <c r="D35" i="13"/>
  <c r="D24" i="13" s="1"/>
  <c r="C34" i="13"/>
  <c r="C33" i="13"/>
  <c r="C32" i="13"/>
  <c r="C31" i="13"/>
  <c r="C30" i="13"/>
  <c r="C29" i="13"/>
  <c r="C28" i="13"/>
  <c r="C27" i="13"/>
  <c r="C26" i="13"/>
  <c r="C25" i="13"/>
  <c r="H24" i="13"/>
  <c r="H47" i="13" s="1"/>
  <c r="E24" i="13"/>
  <c r="E47" i="13" s="1"/>
  <c r="C23" i="13"/>
  <c r="C22" i="13"/>
  <c r="C21" i="13"/>
  <c r="C20" i="13"/>
  <c r="K83" i="11"/>
  <c r="K82" i="11" s="1"/>
  <c r="J83" i="11"/>
  <c r="I83" i="11"/>
  <c r="J82" i="11"/>
  <c r="I82" i="11"/>
  <c r="K76" i="11"/>
  <c r="J76" i="11"/>
  <c r="J75" i="11" s="1"/>
  <c r="I76" i="11"/>
  <c r="K75" i="11"/>
  <c r="I75" i="11"/>
  <c r="K70" i="11"/>
  <c r="J70" i="11"/>
  <c r="I70" i="11"/>
  <c r="K67" i="11"/>
  <c r="J67" i="11"/>
  <c r="I67" i="11"/>
  <c r="I66" i="11" s="1"/>
  <c r="K66" i="11"/>
  <c r="J66" i="11"/>
  <c r="K59" i="11"/>
  <c r="J59" i="11"/>
  <c r="I59" i="11"/>
  <c r="K54" i="11"/>
  <c r="J54" i="11"/>
  <c r="I54" i="11"/>
  <c r="K51" i="11"/>
  <c r="J51" i="11"/>
  <c r="I51" i="11"/>
  <c r="I47" i="11" s="1"/>
  <c r="K48" i="11"/>
  <c r="J48" i="11"/>
  <c r="J47" i="11" s="1"/>
  <c r="I48" i="11"/>
  <c r="K47" i="11"/>
  <c r="K43" i="11"/>
  <c r="K42" i="11" s="1"/>
  <c r="J43" i="11"/>
  <c r="I43" i="11"/>
  <c r="J42" i="11"/>
  <c r="I42" i="11"/>
  <c r="K39" i="11"/>
  <c r="J39" i="11"/>
  <c r="I39" i="11"/>
  <c r="K37" i="11"/>
  <c r="J37" i="11"/>
  <c r="I37" i="11"/>
  <c r="K32" i="11"/>
  <c r="K31" i="11" s="1"/>
  <c r="J32" i="11"/>
  <c r="I32" i="11"/>
  <c r="J31" i="11"/>
  <c r="I31" i="11"/>
  <c r="L365" i="12"/>
  <c r="L364" i="12" s="1"/>
  <c r="K365" i="12"/>
  <c r="J365" i="12"/>
  <c r="I365" i="12"/>
  <c r="K364" i="12"/>
  <c r="J364" i="12"/>
  <c r="I364" i="12"/>
  <c r="L362" i="12"/>
  <c r="L361" i="12" s="1"/>
  <c r="K362" i="12"/>
  <c r="J362" i="12"/>
  <c r="I362" i="12"/>
  <c r="I361" i="12" s="1"/>
  <c r="K361" i="12"/>
  <c r="J361" i="12"/>
  <c r="L359" i="12"/>
  <c r="K359" i="12"/>
  <c r="K358" i="12" s="1"/>
  <c r="J359" i="12"/>
  <c r="J358" i="12" s="1"/>
  <c r="I359" i="12"/>
  <c r="L358" i="12"/>
  <c r="I358" i="12"/>
  <c r="L355" i="12"/>
  <c r="L354" i="12" s="1"/>
  <c r="K355" i="12"/>
  <c r="J355" i="12"/>
  <c r="I355" i="12"/>
  <c r="K354" i="12"/>
  <c r="J354" i="12"/>
  <c r="I354" i="12"/>
  <c r="L351" i="12"/>
  <c r="L350" i="12" s="1"/>
  <c r="K351" i="12"/>
  <c r="J351" i="12"/>
  <c r="I351" i="12"/>
  <c r="I350" i="12" s="1"/>
  <c r="K350" i="12"/>
  <c r="J350" i="12"/>
  <c r="L347" i="12"/>
  <c r="K347" i="12"/>
  <c r="K346" i="12" s="1"/>
  <c r="K336" i="12" s="1"/>
  <c r="J347" i="12"/>
  <c r="J346" i="12" s="1"/>
  <c r="J336" i="12" s="1"/>
  <c r="I347" i="12"/>
  <c r="L346" i="12"/>
  <c r="I346" i="12"/>
  <c r="L343" i="12"/>
  <c r="K343" i="12"/>
  <c r="J343" i="12"/>
  <c r="I343" i="12"/>
  <c r="L340" i="12"/>
  <c r="K340" i="12"/>
  <c r="J340" i="12"/>
  <c r="I340" i="12"/>
  <c r="L338" i="12"/>
  <c r="L337" i="12" s="1"/>
  <c r="L336" i="12" s="1"/>
  <c r="K338" i="12"/>
  <c r="J338" i="12"/>
  <c r="I338" i="12"/>
  <c r="I337" i="12" s="1"/>
  <c r="K337" i="12"/>
  <c r="J337" i="12"/>
  <c r="L333" i="12"/>
  <c r="L332" i="12" s="1"/>
  <c r="K333" i="12"/>
  <c r="J333" i="12"/>
  <c r="I333" i="12"/>
  <c r="I332" i="12" s="1"/>
  <c r="K332" i="12"/>
  <c r="J332" i="12"/>
  <c r="L330" i="12"/>
  <c r="K330" i="12"/>
  <c r="K329" i="12" s="1"/>
  <c r="J330" i="12"/>
  <c r="J329" i="12" s="1"/>
  <c r="I330" i="12"/>
  <c r="L329" i="12"/>
  <c r="I329" i="12"/>
  <c r="L327" i="12"/>
  <c r="K327" i="12"/>
  <c r="J327" i="12"/>
  <c r="I327" i="12"/>
  <c r="L326" i="12"/>
  <c r="K326" i="12"/>
  <c r="J326" i="12"/>
  <c r="I326" i="12"/>
  <c r="L323" i="12"/>
  <c r="L322" i="12" s="1"/>
  <c r="K323" i="12"/>
  <c r="J323" i="12"/>
  <c r="I323" i="12"/>
  <c r="I322" i="12" s="1"/>
  <c r="K322" i="12"/>
  <c r="J322" i="12"/>
  <c r="L319" i="12"/>
  <c r="K319" i="12"/>
  <c r="K318" i="12" s="1"/>
  <c r="J319" i="12"/>
  <c r="J318" i="12" s="1"/>
  <c r="I319" i="12"/>
  <c r="L318" i="12"/>
  <c r="I318" i="12"/>
  <c r="L315" i="12"/>
  <c r="K315" i="12"/>
  <c r="J315" i="12"/>
  <c r="I315" i="12"/>
  <c r="L314" i="12"/>
  <c r="K314" i="12"/>
  <c r="J314" i="12"/>
  <c r="I314" i="12"/>
  <c r="L311" i="12"/>
  <c r="K311" i="12"/>
  <c r="J311" i="12"/>
  <c r="I311" i="12"/>
  <c r="L308" i="12"/>
  <c r="K308" i="12"/>
  <c r="J308" i="12"/>
  <c r="I308" i="12"/>
  <c r="L306" i="12"/>
  <c r="K306" i="12"/>
  <c r="K305" i="12" s="1"/>
  <c r="J306" i="12"/>
  <c r="J305" i="12" s="1"/>
  <c r="J304" i="12" s="1"/>
  <c r="J303" i="12" s="1"/>
  <c r="I306" i="12"/>
  <c r="L305" i="12"/>
  <c r="I305" i="12"/>
  <c r="L300" i="12"/>
  <c r="L299" i="12" s="1"/>
  <c r="K300" i="12"/>
  <c r="J300" i="12"/>
  <c r="I300" i="12"/>
  <c r="I299" i="12" s="1"/>
  <c r="K299" i="12"/>
  <c r="J299" i="12"/>
  <c r="L297" i="12"/>
  <c r="K297" i="12"/>
  <c r="K296" i="12" s="1"/>
  <c r="J297" i="12"/>
  <c r="J296" i="12" s="1"/>
  <c r="I297" i="12"/>
  <c r="L296" i="12"/>
  <c r="I296" i="12"/>
  <c r="L294" i="12"/>
  <c r="K294" i="12"/>
  <c r="J294" i="12"/>
  <c r="I294" i="12"/>
  <c r="L293" i="12"/>
  <c r="K293" i="12"/>
  <c r="J293" i="12"/>
  <c r="I293" i="12"/>
  <c r="L290" i="12"/>
  <c r="L289" i="12" s="1"/>
  <c r="K290" i="12"/>
  <c r="J290" i="12"/>
  <c r="I290" i="12"/>
  <c r="I289" i="12" s="1"/>
  <c r="K289" i="12"/>
  <c r="J289" i="12"/>
  <c r="L286" i="12"/>
  <c r="K286" i="12"/>
  <c r="K285" i="12" s="1"/>
  <c r="J286" i="12"/>
  <c r="J285" i="12" s="1"/>
  <c r="I286" i="12"/>
  <c r="L285" i="12"/>
  <c r="I285" i="12"/>
  <c r="L282" i="12"/>
  <c r="K282" i="12"/>
  <c r="J282" i="12"/>
  <c r="I282" i="12"/>
  <c r="L281" i="12"/>
  <c r="K281" i="12"/>
  <c r="J281" i="12"/>
  <c r="I281" i="12"/>
  <c r="L278" i="12"/>
  <c r="K278" i="12"/>
  <c r="J278" i="12"/>
  <c r="I278" i="12"/>
  <c r="L275" i="12"/>
  <c r="K275" i="12"/>
  <c r="J275" i="12"/>
  <c r="I275" i="12"/>
  <c r="L273" i="12"/>
  <c r="K273" i="12"/>
  <c r="K272" i="12" s="1"/>
  <c r="K271" i="12" s="1"/>
  <c r="J273" i="12"/>
  <c r="J272" i="12" s="1"/>
  <c r="J271" i="12" s="1"/>
  <c r="I273" i="12"/>
  <c r="L272" i="12"/>
  <c r="I272" i="12"/>
  <c r="I271" i="12" s="1"/>
  <c r="L268" i="12"/>
  <c r="K268" i="12"/>
  <c r="K267" i="12" s="1"/>
  <c r="J268" i="12"/>
  <c r="J267" i="12" s="1"/>
  <c r="I268" i="12"/>
  <c r="L267" i="12"/>
  <c r="I267" i="12"/>
  <c r="L265" i="12"/>
  <c r="K265" i="12"/>
  <c r="J265" i="12"/>
  <c r="I265" i="12"/>
  <c r="L264" i="12"/>
  <c r="K264" i="12"/>
  <c r="J264" i="12"/>
  <c r="I264" i="12"/>
  <c r="L262" i="12"/>
  <c r="L261" i="12" s="1"/>
  <c r="K262" i="12"/>
  <c r="J262" i="12"/>
  <c r="I262" i="12"/>
  <c r="I261" i="12" s="1"/>
  <c r="K261" i="12"/>
  <c r="J261" i="12"/>
  <c r="L258" i="12"/>
  <c r="K258" i="12"/>
  <c r="K257" i="12" s="1"/>
  <c r="J258" i="12"/>
  <c r="J257" i="12" s="1"/>
  <c r="I258" i="12"/>
  <c r="L257" i="12"/>
  <c r="I257" i="12"/>
  <c r="L254" i="12"/>
  <c r="K254" i="12"/>
  <c r="J254" i="12"/>
  <c r="I254" i="12"/>
  <c r="L253" i="12"/>
  <c r="K253" i="12"/>
  <c r="J253" i="12"/>
  <c r="I253" i="12"/>
  <c r="L250" i="12"/>
  <c r="L249" i="12" s="1"/>
  <c r="K250" i="12"/>
  <c r="J250" i="12"/>
  <c r="I250" i="12"/>
  <c r="I249" i="12" s="1"/>
  <c r="K249" i="12"/>
  <c r="J249" i="12"/>
  <c r="L246" i="12"/>
  <c r="K246" i="12"/>
  <c r="J246" i="12"/>
  <c r="I246" i="12"/>
  <c r="L243" i="12"/>
  <c r="K243" i="12"/>
  <c r="J243" i="12"/>
  <c r="I243" i="12"/>
  <c r="L241" i="12"/>
  <c r="K241" i="12"/>
  <c r="J241" i="12"/>
  <c r="I241" i="12"/>
  <c r="L240" i="12"/>
  <c r="K240" i="12"/>
  <c r="K239" i="12" s="1"/>
  <c r="K238" i="12" s="1"/>
  <c r="J240" i="12"/>
  <c r="J239" i="12" s="1"/>
  <c r="J238" i="12" s="1"/>
  <c r="I240" i="12"/>
  <c r="L234" i="12"/>
  <c r="K234" i="12"/>
  <c r="K233" i="12" s="1"/>
  <c r="K232" i="12" s="1"/>
  <c r="J234" i="12"/>
  <c r="J233" i="12" s="1"/>
  <c r="J232" i="12" s="1"/>
  <c r="I234" i="12"/>
  <c r="L233" i="12"/>
  <c r="L232" i="12" s="1"/>
  <c r="I233" i="12"/>
  <c r="I232" i="12" s="1"/>
  <c r="L230" i="12"/>
  <c r="K230" i="12"/>
  <c r="K229" i="12" s="1"/>
  <c r="K228" i="12" s="1"/>
  <c r="J230" i="12"/>
  <c r="J229" i="12" s="1"/>
  <c r="J228" i="12" s="1"/>
  <c r="I230" i="12"/>
  <c r="L229" i="12"/>
  <c r="L228" i="12" s="1"/>
  <c r="I229" i="12"/>
  <c r="I228" i="12" s="1"/>
  <c r="L221" i="12"/>
  <c r="K221" i="12"/>
  <c r="K220" i="12" s="1"/>
  <c r="J221" i="12"/>
  <c r="J220" i="12" s="1"/>
  <c r="I221" i="12"/>
  <c r="L220" i="12"/>
  <c r="I220" i="12"/>
  <c r="L218" i="12"/>
  <c r="K218" i="12"/>
  <c r="J218" i="12"/>
  <c r="I218" i="12"/>
  <c r="L217" i="12"/>
  <c r="K217" i="12"/>
  <c r="K216" i="12" s="1"/>
  <c r="J217" i="12"/>
  <c r="J216" i="12" s="1"/>
  <c r="I217" i="12"/>
  <c r="L216" i="12"/>
  <c r="I216" i="12"/>
  <c r="L211" i="12"/>
  <c r="K211" i="12"/>
  <c r="J211" i="12"/>
  <c r="I211" i="12"/>
  <c r="L210" i="12"/>
  <c r="K210" i="12"/>
  <c r="K209" i="12" s="1"/>
  <c r="J210" i="12"/>
  <c r="J209" i="12" s="1"/>
  <c r="I210" i="12"/>
  <c r="L209" i="12"/>
  <c r="I209" i="12"/>
  <c r="L207" i="12"/>
  <c r="K207" i="12"/>
  <c r="J207" i="12"/>
  <c r="I207" i="12"/>
  <c r="L206" i="12"/>
  <c r="K206" i="12"/>
  <c r="J206" i="12"/>
  <c r="I206" i="12"/>
  <c r="L202" i="12"/>
  <c r="L201" i="12" s="1"/>
  <c r="K202" i="12"/>
  <c r="J202" i="12"/>
  <c r="I202" i="12"/>
  <c r="I201" i="12" s="1"/>
  <c r="K201" i="12"/>
  <c r="J201" i="12"/>
  <c r="L196" i="12"/>
  <c r="K196" i="12"/>
  <c r="K195" i="12" s="1"/>
  <c r="K186" i="12" s="1"/>
  <c r="J196" i="12"/>
  <c r="J195" i="12" s="1"/>
  <c r="I196" i="12"/>
  <c r="L195" i="12"/>
  <c r="I195" i="12"/>
  <c r="L191" i="12"/>
  <c r="K191" i="12"/>
  <c r="J191" i="12"/>
  <c r="I191" i="12"/>
  <c r="L190" i="12"/>
  <c r="K190" i="12"/>
  <c r="J190" i="12"/>
  <c r="I190" i="12"/>
  <c r="L188" i="12"/>
  <c r="L187" i="12" s="1"/>
  <c r="L186" i="12" s="1"/>
  <c r="L185" i="12" s="1"/>
  <c r="K188" i="12"/>
  <c r="J188" i="12"/>
  <c r="I188" i="12"/>
  <c r="I187" i="12" s="1"/>
  <c r="I186" i="12" s="1"/>
  <c r="I185" i="12" s="1"/>
  <c r="K187" i="12"/>
  <c r="J187" i="12"/>
  <c r="L180" i="12"/>
  <c r="K180" i="12"/>
  <c r="K179" i="12" s="1"/>
  <c r="J180" i="12"/>
  <c r="J179" i="12" s="1"/>
  <c r="I180" i="12"/>
  <c r="L179" i="12"/>
  <c r="I179" i="12"/>
  <c r="L175" i="12"/>
  <c r="K175" i="12"/>
  <c r="J175" i="12"/>
  <c r="I175" i="12"/>
  <c r="L174" i="12"/>
  <c r="K174" i="12"/>
  <c r="K173" i="12" s="1"/>
  <c r="J174" i="12"/>
  <c r="J173" i="12" s="1"/>
  <c r="I174" i="12"/>
  <c r="L173" i="12"/>
  <c r="I173" i="12"/>
  <c r="L171" i="12"/>
  <c r="K171" i="12"/>
  <c r="J171" i="12"/>
  <c r="I171" i="12"/>
  <c r="L170" i="12"/>
  <c r="K170" i="12"/>
  <c r="K169" i="12" s="1"/>
  <c r="K168" i="12" s="1"/>
  <c r="J170" i="12"/>
  <c r="J169" i="12" s="1"/>
  <c r="I170" i="12"/>
  <c r="L169" i="12"/>
  <c r="L168" i="12" s="1"/>
  <c r="I169" i="12"/>
  <c r="I168" i="12" s="1"/>
  <c r="L166" i="12"/>
  <c r="K166" i="12"/>
  <c r="K165" i="12" s="1"/>
  <c r="J166" i="12"/>
  <c r="J165" i="12" s="1"/>
  <c r="I166" i="12"/>
  <c r="L165" i="12"/>
  <c r="I165" i="12"/>
  <c r="L161" i="12"/>
  <c r="K161" i="12"/>
  <c r="J161" i="12"/>
  <c r="I161" i="12"/>
  <c r="L160" i="12"/>
  <c r="K160" i="12"/>
  <c r="J160" i="12"/>
  <c r="I160" i="12"/>
  <c r="L159" i="12"/>
  <c r="L158" i="12" s="1"/>
  <c r="I159" i="12"/>
  <c r="I158" i="12" s="1"/>
  <c r="L155" i="12"/>
  <c r="K155" i="12"/>
  <c r="K154" i="12" s="1"/>
  <c r="K153" i="12" s="1"/>
  <c r="J155" i="12"/>
  <c r="J154" i="12" s="1"/>
  <c r="J153" i="12" s="1"/>
  <c r="I155" i="12"/>
  <c r="L154" i="12"/>
  <c r="L153" i="12" s="1"/>
  <c r="I154" i="12"/>
  <c r="I153" i="12" s="1"/>
  <c r="L151" i="12"/>
  <c r="K151" i="12"/>
  <c r="K150" i="12" s="1"/>
  <c r="J151" i="12"/>
  <c r="J150" i="12" s="1"/>
  <c r="I151" i="12"/>
  <c r="L150" i="12"/>
  <c r="I150" i="12"/>
  <c r="L147" i="12"/>
  <c r="K147" i="12"/>
  <c r="J147" i="12"/>
  <c r="I147" i="12"/>
  <c r="L146" i="12"/>
  <c r="K146" i="12"/>
  <c r="K145" i="12" s="1"/>
  <c r="J146" i="12"/>
  <c r="J145" i="12" s="1"/>
  <c r="I146" i="12"/>
  <c r="L145" i="12"/>
  <c r="I145" i="12"/>
  <c r="L142" i="12"/>
  <c r="K142" i="12"/>
  <c r="J142" i="12"/>
  <c r="I142" i="12"/>
  <c r="L141" i="12"/>
  <c r="K141" i="12"/>
  <c r="K140" i="12" s="1"/>
  <c r="K139" i="12" s="1"/>
  <c r="J141" i="12"/>
  <c r="J140" i="12" s="1"/>
  <c r="I141" i="12"/>
  <c r="L140" i="12"/>
  <c r="L139" i="12" s="1"/>
  <c r="I140" i="12"/>
  <c r="L137" i="12"/>
  <c r="K137" i="12"/>
  <c r="K136" i="12" s="1"/>
  <c r="K135" i="12" s="1"/>
  <c r="J137" i="12"/>
  <c r="J136" i="12" s="1"/>
  <c r="J135" i="12" s="1"/>
  <c r="I137" i="12"/>
  <c r="L136" i="12"/>
  <c r="L135" i="12" s="1"/>
  <c r="I136" i="12"/>
  <c r="I135" i="12" s="1"/>
  <c r="L133" i="12"/>
  <c r="K133" i="12"/>
  <c r="K132" i="12" s="1"/>
  <c r="K131" i="12" s="1"/>
  <c r="J133" i="12"/>
  <c r="J132" i="12" s="1"/>
  <c r="J131" i="12" s="1"/>
  <c r="I133" i="12"/>
  <c r="L132" i="12"/>
  <c r="L131" i="12" s="1"/>
  <c r="I132" i="12"/>
  <c r="I131" i="12" s="1"/>
  <c r="L129" i="12"/>
  <c r="K129" i="12"/>
  <c r="K128" i="12" s="1"/>
  <c r="K127" i="12" s="1"/>
  <c r="J129" i="12"/>
  <c r="J128" i="12" s="1"/>
  <c r="J127" i="12" s="1"/>
  <c r="I129" i="12"/>
  <c r="L128" i="12"/>
  <c r="L127" i="12" s="1"/>
  <c r="I128" i="12"/>
  <c r="I127" i="12" s="1"/>
  <c r="L125" i="12"/>
  <c r="K125" i="12"/>
  <c r="K124" i="12" s="1"/>
  <c r="K123" i="12" s="1"/>
  <c r="J125" i="12"/>
  <c r="J124" i="12" s="1"/>
  <c r="J123" i="12" s="1"/>
  <c r="I125" i="12"/>
  <c r="L124" i="12"/>
  <c r="L123" i="12" s="1"/>
  <c r="I124" i="12"/>
  <c r="I123" i="12" s="1"/>
  <c r="L121" i="12"/>
  <c r="K121" i="12"/>
  <c r="K120" i="12" s="1"/>
  <c r="K119" i="12" s="1"/>
  <c r="J121" i="12"/>
  <c r="J120" i="12" s="1"/>
  <c r="J119" i="12" s="1"/>
  <c r="I121" i="12"/>
  <c r="L120" i="12"/>
  <c r="L119" i="12" s="1"/>
  <c r="I120" i="12"/>
  <c r="I119" i="12" s="1"/>
  <c r="L116" i="12"/>
  <c r="K116" i="12"/>
  <c r="K115" i="12" s="1"/>
  <c r="K114" i="12" s="1"/>
  <c r="J116" i="12"/>
  <c r="J115" i="12" s="1"/>
  <c r="J114" i="12" s="1"/>
  <c r="I116" i="12"/>
  <c r="L115" i="12"/>
  <c r="L114" i="12" s="1"/>
  <c r="L113" i="12" s="1"/>
  <c r="I115" i="12"/>
  <c r="I114" i="12" s="1"/>
  <c r="L110" i="12"/>
  <c r="L109" i="12" s="1"/>
  <c r="K110" i="12"/>
  <c r="J110" i="12"/>
  <c r="I110" i="12"/>
  <c r="I109" i="12" s="1"/>
  <c r="K109" i="12"/>
  <c r="J109" i="12"/>
  <c r="L106" i="12"/>
  <c r="K106" i="12"/>
  <c r="K105" i="12" s="1"/>
  <c r="K104" i="12" s="1"/>
  <c r="J106" i="12"/>
  <c r="J105" i="12" s="1"/>
  <c r="J104" i="12" s="1"/>
  <c r="I106" i="12"/>
  <c r="L105" i="12"/>
  <c r="L104" i="12" s="1"/>
  <c r="I105" i="12"/>
  <c r="L101" i="12"/>
  <c r="K101" i="12"/>
  <c r="K100" i="12" s="1"/>
  <c r="K99" i="12" s="1"/>
  <c r="J101" i="12"/>
  <c r="J100" i="12" s="1"/>
  <c r="J99" i="12" s="1"/>
  <c r="I101" i="12"/>
  <c r="L100" i="12"/>
  <c r="L99" i="12" s="1"/>
  <c r="I100" i="12"/>
  <c r="I99" i="12" s="1"/>
  <c r="L96" i="12"/>
  <c r="K96" i="12"/>
  <c r="K95" i="12" s="1"/>
  <c r="K94" i="12" s="1"/>
  <c r="J96" i="12"/>
  <c r="J95" i="12" s="1"/>
  <c r="J94" i="12" s="1"/>
  <c r="I96" i="12"/>
  <c r="L95" i="12"/>
  <c r="L94" i="12" s="1"/>
  <c r="L93" i="12" s="1"/>
  <c r="I95" i="12"/>
  <c r="I94" i="12" s="1"/>
  <c r="L89" i="12"/>
  <c r="L88" i="12" s="1"/>
  <c r="L87" i="12" s="1"/>
  <c r="L86" i="12" s="1"/>
  <c r="K89" i="12"/>
  <c r="J89" i="12"/>
  <c r="I89" i="12"/>
  <c r="I88" i="12" s="1"/>
  <c r="I87" i="12" s="1"/>
  <c r="I86" i="12" s="1"/>
  <c r="K88" i="12"/>
  <c r="J88" i="12"/>
  <c r="K87" i="12"/>
  <c r="K86" i="12" s="1"/>
  <c r="J87" i="12"/>
  <c r="J86" i="12" s="1"/>
  <c r="L84" i="12"/>
  <c r="K84" i="12"/>
  <c r="J84" i="12"/>
  <c r="I84" i="12"/>
  <c r="I83" i="12" s="1"/>
  <c r="I82" i="12" s="1"/>
  <c r="L83" i="12"/>
  <c r="K83" i="12"/>
  <c r="K82" i="12" s="1"/>
  <c r="J83" i="12"/>
  <c r="J82" i="12" s="1"/>
  <c r="L82" i="12"/>
  <c r="L78" i="12"/>
  <c r="K78" i="12"/>
  <c r="J78" i="12"/>
  <c r="I78" i="12"/>
  <c r="I77" i="12" s="1"/>
  <c r="L77" i="12"/>
  <c r="K77" i="12"/>
  <c r="J77" i="12"/>
  <c r="L73" i="12"/>
  <c r="L72" i="12" s="1"/>
  <c r="K73" i="12"/>
  <c r="J73" i="12"/>
  <c r="I73" i="12"/>
  <c r="I72" i="12" s="1"/>
  <c r="K72" i="12"/>
  <c r="J72" i="12"/>
  <c r="L68" i="12"/>
  <c r="K68" i="12"/>
  <c r="K67" i="12" s="1"/>
  <c r="K66" i="12" s="1"/>
  <c r="J68" i="12"/>
  <c r="J67" i="12" s="1"/>
  <c r="J66" i="12" s="1"/>
  <c r="I68" i="12"/>
  <c r="L67" i="12"/>
  <c r="L66" i="12" s="1"/>
  <c r="L65" i="12" s="1"/>
  <c r="I67" i="12"/>
  <c r="L49" i="12"/>
  <c r="L48" i="12" s="1"/>
  <c r="L47" i="12" s="1"/>
  <c r="L46" i="12" s="1"/>
  <c r="K49" i="12"/>
  <c r="J49" i="12"/>
  <c r="I49" i="12"/>
  <c r="I48" i="12" s="1"/>
  <c r="I47" i="12" s="1"/>
  <c r="I46" i="12" s="1"/>
  <c r="K48" i="12"/>
  <c r="J48" i="12"/>
  <c r="K47" i="12"/>
  <c r="K46" i="12" s="1"/>
  <c r="J47" i="12"/>
  <c r="J46" i="12" s="1"/>
  <c r="L44" i="12"/>
  <c r="K44" i="12"/>
  <c r="J44" i="12"/>
  <c r="I44" i="12"/>
  <c r="I43" i="12" s="1"/>
  <c r="I42" i="12" s="1"/>
  <c r="L43" i="12"/>
  <c r="K43" i="12"/>
  <c r="K42" i="12" s="1"/>
  <c r="J43" i="12"/>
  <c r="J42" i="12" s="1"/>
  <c r="L42" i="12"/>
  <c r="L40" i="12"/>
  <c r="K40" i="12"/>
  <c r="J40" i="12"/>
  <c r="I40" i="12"/>
  <c r="L38" i="12"/>
  <c r="K38" i="12"/>
  <c r="K37" i="12" s="1"/>
  <c r="K36" i="12" s="1"/>
  <c r="K35" i="12" s="1"/>
  <c r="J38" i="12"/>
  <c r="J37" i="12" s="1"/>
  <c r="J36" i="12" s="1"/>
  <c r="I38" i="12"/>
  <c r="L37" i="12"/>
  <c r="L36" i="12" s="1"/>
  <c r="L35" i="12" s="1"/>
  <c r="I37" i="12"/>
  <c r="I36" i="12" s="1"/>
  <c r="L365" i="10"/>
  <c r="K365" i="10"/>
  <c r="J365" i="10"/>
  <c r="I365" i="10"/>
  <c r="I364" i="10" s="1"/>
  <c r="L364" i="10"/>
  <c r="K364" i="10"/>
  <c r="J364" i="10"/>
  <c r="L362" i="10"/>
  <c r="K362" i="10"/>
  <c r="K361" i="10" s="1"/>
  <c r="J362" i="10"/>
  <c r="I362" i="10"/>
  <c r="L361" i="10"/>
  <c r="J361" i="10"/>
  <c r="I361" i="10"/>
  <c r="L359" i="10"/>
  <c r="L358" i="10" s="1"/>
  <c r="K359" i="10"/>
  <c r="K358" i="10" s="1"/>
  <c r="J359" i="10"/>
  <c r="J358" i="10" s="1"/>
  <c r="I359" i="10"/>
  <c r="I358" i="10" s="1"/>
  <c r="L355" i="10"/>
  <c r="K355" i="10"/>
  <c r="J355" i="10"/>
  <c r="I355" i="10"/>
  <c r="I354" i="10" s="1"/>
  <c r="L354" i="10"/>
  <c r="K354" i="10"/>
  <c r="J354" i="10"/>
  <c r="L351" i="10"/>
  <c r="K351" i="10"/>
  <c r="K350" i="10" s="1"/>
  <c r="J351" i="10"/>
  <c r="J350" i="10" s="1"/>
  <c r="I351" i="10"/>
  <c r="L350" i="10"/>
  <c r="I350" i="10"/>
  <c r="L347" i="10"/>
  <c r="L346" i="10" s="1"/>
  <c r="K347" i="10"/>
  <c r="K346" i="10" s="1"/>
  <c r="J347" i="10"/>
  <c r="J346" i="10" s="1"/>
  <c r="I347" i="10"/>
  <c r="I346" i="10" s="1"/>
  <c r="L343" i="10"/>
  <c r="K343" i="10"/>
  <c r="J343" i="10"/>
  <c r="I343" i="10"/>
  <c r="L340" i="10"/>
  <c r="K340" i="10"/>
  <c r="J340" i="10"/>
  <c r="I340" i="10"/>
  <c r="L338" i="10"/>
  <c r="L337" i="10" s="1"/>
  <c r="L336" i="10" s="1"/>
  <c r="K338" i="10"/>
  <c r="K337" i="10" s="1"/>
  <c r="K336" i="10" s="1"/>
  <c r="J338" i="10"/>
  <c r="J337" i="10" s="1"/>
  <c r="I338" i="10"/>
  <c r="I337" i="10"/>
  <c r="I336" i="10" s="1"/>
  <c r="L333" i="10"/>
  <c r="L332" i="10" s="1"/>
  <c r="K333" i="10"/>
  <c r="K332" i="10" s="1"/>
  <c r="J333" i="10"/>
  <c r="J332" i="10" s="1"/>
  <c r="I333" i="10"/>
  <c r="I332" i="10"/>
  <c r="L330" i="10"/>
  <c r="L329" i="10" s="1"/>
  <c r="K330" i="10"/>
  <c r="K329" i="10" s="1"/>
  <c r="J330" i="10"/>
  <c r="J329" i="10" s="1"/>
  <c r="I330" i="10"/>
  <c r="I329" i="10" s="1"/>
  <c r="L327" i="10"/>
  <c r="K327" i="10"/>
  <c r="J327" i="10"/>
  <c r="I327" i="10"/>
  <c r="I326" i="10" s="1"/>
  <c r="L326" i="10"/>
  <c r="K326" i="10"/>
  <c r="J326" i="10"/>
  <c r="L323" i="10"/>
  <c r="L322" i="10" s="1"/>
  <c r="K323" i="10"/>
  <c r="K322" i="10" s="1"/>
  <c r="J323" i="10"/>
  <c r="J322" i="10" s="1"/>
  <c r="I323" i="10"/>
  <c r="I322" i="10"/>
  <c r="L319" i="10"/>
  <c r="L318" i="10" s="1"/>
  <c r="K319" i="10"/>
  <c r="K318" i="10" s="1"/>
  <c r="J319" i="10"/>
  <c r="J318" i="10" s="1"/>
  <c r="I319" i="10"/>
  <c r="I318" i="10" s="1"/>
  <c r="L315" i="10"/>
  <c r="K315" i="10"/>
  <c r="J315" i="10"/>
  <c r="I315" i="10"/>
  <c r="I314" i="10" s="1"/>
  <c r="L314" i="10"/>
  <c r="K314" i="10"/>
  <c r="J314" i="10"/>
  <c r="L311" i="10"/>
  <c r="K311" i="10"/>
  <c r="J311" i="10"/>
  <c r="I311" i="10"/>
  <c r="L308" i="10"/>
  <c r="K308" i="10"/>
  <c r="J308" i="10"/>
  <c r="I308" i="10"/>
  <c r="I305" i="10" s="1"/>
  <c r="L306" i="10"/>
  <c r="L305" i="10" s="1"/>
  <c r="L304" i="10" s="1"/>
  <c r="L303" i="10" s="1"/>
  <c r="K306" i="10"/>
  <c r="K305" i="10" s="1"/>
  <c r="J306" i="10"/>
  <c r="J305" i="10" s="1"/>
  <c r="I306" i="10"/>
  <c r="L300" i="10"/>
  <c r="L299" i="10" s="1"/>
  <c r="K300" i="10"/>
  <c r="K299" i="10" s="1"/>
  <c r="J300" i="10"/>
  <c r="J299" i="10" s="1"/>
  <c r="I300" i="10"/>
  <c r="I299" i="10"/>
  <c r="L297" i="10"/>
  <c r="L296" i="10" s="1"/>
  <c r="K297" i="10"/>
  <c r="K296" i="10" s="1"/>
  <c r="J297" i="10"/>
  <c r="J296" i="10" s="1"/>
  <c r="I297" i="10"/>
  <c r="I296" i="10" s="1"/>
  <c r="L294" i="10"/>
  <c r="K294" i="10"/>
  <c r="J294" i="10"/>
  <c r="I294" i="10"/>
  <c r="I293" i="10" s="1"/>
  <c r="L293" i="10"/>
  <c r="K293" i="10"/>
  <c r="J293" i="10"/>
  <c r="L290" i="10"/>
  <c r="L289" i="10" s="1"/>
  <c r="K290" i="10"/>
  <c r="K289" i="10" s="1"/>
  <c r="J290" i="10"/>
  <c r="I290" i="10"/>
  <c r="J289" i="10"/>
  <c r="I289" i="10"/>
  <c r="L286" i="10"/>
  <c r="L285" i="10" s="1"/>
  <c r="K286" i="10"/>
  <c r="K285" i="10" s="1"/>
  <c r="J286" i="10"/>
  <c r="J285" i="10" s="1"/>
  <c r="I286" i="10"/>
  <c r="I285" i="10" s="1"/>
  <c r="L282" i="10"/>
  <c r="K282" i="10"/>
  <c r="J282" i="10"/>
  <c r="I282" i="10"/>
  <c r="I281" i="10" s="1"/>
  <c r="L281" i="10"/>
  <c r="K281" i="10"/>
  <c r="J281" i="10"/>
  <c r="L278" i="10"/>
  <c r="K278" i="10"/>
  <c r="J278" i="10"/>
  <c r="I278" i="10"/>
  <c r="L275" i="10"/>
  <c r="K275" i="10"/>
  <c r="J275" i="10"/>
  <c r="I275" i="10"/>
  <c r="L273" i="10"/>
  <c r="L272" i="10" s="1"/>
  <c r="L271" i="10" s="1"/>
  <c r="K273" i="10"/>
  <c r="K272" i="10" s="1"/>
  <c r="J273" i="10"/>
  <c r="J272" i="10" s="1"/>
  <c r="I273" i="10"/>
  <c r="I272" i="10"/>
  <c r="L268" i="10"/>
  <c r="L267" i="10" s="1"/>
  <c r="K268" i="10"/>
  <c r="K267" i="10" s="1"/>
  <c r="J268" i="10"/>
  <c r="J267" i="10" s="1"/>
  <c r="I268" i="10"/>
  <c r="I267" i="10"/>
  <c r="L265" i="10"/>
  <c r="K265" i="10"/>
  <c r="J265" i="10"/>
  <c r="I265" i="10"/>
  <c r="I264" i="10" s="1"/>
  <c r="L264" i="10"/>
  <c r="K264" i="10"/>
  <c r="J264" i="10"/>
  <c r="L262" i="10"/>
  <c r="L261" i="10" s="1"/>
  <c r="K262" i="10"/>
  <c r="K261" i="10" s="1"/>
  <c r="J262" i="10"/>
  <c r="I262" i="10"/>
  <c r="J261" i="10"/>
  <c r="I261" i="10"/>
  <c r="L258" i="10"/>
  <c r="L257" i="10" s="1"/>
  <c r="K258" i="10"/>
  <c r="K257" i="10" s="1"/>
  <c r="J258" i="10"/>
  <c r="J257" i="10" s="1"/>
  <c r="I258" i="10"/>
  <c r="I257" i="10" s="1"/>
  <c r="L254" i="10"/>
  <c r="K254" i="10"/>
  <c r="J254" i="10"/>
  <c r="I254" i="10"/>
  <c r="I253" i="10" s="1"/>
  <c r="L253" i="10"/>
  <c r="K253" i="10"/>
  <c r="J253" i="10"/>
  <c r="L250" i="10"/>
  <c r="L249" i="10" s="1"/>
  <c r="K250" i="10"/>
  <c r="K249" i="10" s="1"/>
  <c r="J250" i="10"/>
  <c r="I250" i="10"/>
  <c r="J249" i="10"/>
  <c r="I249" i="10"/>
  <c r="L246" i="10"/>
  <c r="K246" i="10"/>
  <c r="J246" i="10"/>
  <c r="I246" i="10"/>
  <c r="L243" i="10"/>
  <c r="K243" i="10"/>
  <c r="J243" i="10"/>
  <c r="I243" i="10"/>
  <c r="L241" i="10"/>
  <c r="K241" i="10"/>
  <c r="J241" i="10"/>
  <c r="I241" i="10"/>
  <c r="I240" i="10" s="1"/>
  <c r="I239" i="10" s="1"/>
  <c r="L240" i="10"/>
  <c r="K240" i="10"/>
  <c r="J240" i="10"/>
  <c r="J239" i="10" s="1"/>
  <c r="L234" i="10"/>
  <c r="L233" i="10" s="1"/>
  <c r="L232" i="10" s="1"/>
  <c r="K234" i="10"/>
  <c r="K233" i="10" s="1"/>
  <c r="K232" i="10" s="1"/>
  <c r="J234" i="10"/>
  <c r="J233" i="10" s="1"/>
  <c r="J232" i="10" s="1"/>
  <c r="I234" i="10"/>
  <c r="I233" i="10" s="1"/>
  <c r="I232" i="10" s="1"/>
  <c r="L230" i="10"/>
  <c r="L229" i="10" s="1"/>
  <c r="L228" i="10" s="1"/>
  <c r="K230" i="10"/>
  <c r="K229" i="10" s="1"/>
  <c r="K228" i="10" s="1"/>
  <c r="J230" i="10"/>
  <c r="J229" i="10" s="1"/>
  <c r="J228" i="10" s="1"/>
  <c r="I230" i="10"/>
  <c r="I229" i="10" s="1"/>
  <c r="I228" i="10" s="1"/>
  <c r="L221" i="10"/>
  <c r="L220" i="10" s="1"/>
  <c r="K221" i="10"/>
  <c r="K220" i="10" s="1"/>
  <c r="J221" i="10"/>
  <c r="J220" i="10" s="1"/>
  <c r="I221" i="10"/>
  <c r="I220" i="10" s="1"/>
  <c r="L218" i="10"/>
  <c r="K218" i="10"/>
  <c r="J218" i="10"/>
  <c r="I218" i="10"/>
  <c r="I217" i="10" s="1"/>
  <c r="I216" i="10" s="1"/>
  <c r="L217" i="10"/>
  <c r="K217" i="10"/>
  <c r="K216" i="10" s="1"/>
  <c r="J217" i="10"/>
  <c r="L211" i="10"/>
  <c r="K211" i="10"/>
  <c r="J211" i="10"/>
  <c r="I211" i="10"/>
  <c r="I210" i="10" s="1"/>
  <c r="I209" i="10" s="1"/>
  <c r="L210" i="10"/>
  <c r="L209" i="10" s="1"/>
  <c r="K210" i="10"/>
  <c r="K209" i="10" s="1"/>
  <c r="J210" i="10"/>
  <c r="J209" i="10" s="1"/>
  <c r="L207" i="10"/>
  <c r="K207" i="10"/>
  <c r="J207" i="10"/>
  <c r="I207" i="10"/>
  <c r="I206" i="10" s="1"/>
  <c r="L206" i="10"/>
  <c r="K206" i="10"/>
  <c r="J206" i="10"/>
  <c r="L202" i="10"/>
  <c r="K202" i="10"/>
  <c r="K201" i="10" s="1"/>
  <c r="J202" i="10"/>
  <c r="I202" i="10"/>
  <c r="L201" i="10"/>
  <c r="J201" i="10"/>
  <c r="I201" i="10"/>
  <c r="L196" i="10"/>
  <c r="L195" i="10" s="1"/>
  <c r="K196" i="10"/>
  <c r="K195" i="10" s="1"/>
  <c r="K186" i="10" s="1"/>
  <c r="K185" i="10" s="1"/>
  <c r="J196" i="10"/>
  <c r="J195" i="10" s="1"/>
  <c r="J186" i="10" s="1"/>
  <c r="I196" i="10"/>
  <c r="I195" i="10" s="1"/>
  <c r="L191" i="10"/>
  <c r="K191" i="10"/>
  <c r="J191" i="10"/>
  <c r="I191" i="10"/>
  <c r="L190" i="10"/>
  <c r="K190" i="10"/>
  <c r="J190" i="10"/>
  <c r="I190" i="10"/>
  <c r="L188" i="10"/>
  <c r="K188" i="10"/>
  <c r="J188" i="10"/>
  <c r="I188" i="10"/>
  <c r="L187" i="10"/>
  <c r="K187" i="10"/>
  <c r="J187" i="10"/>
  <c r="I187" i="10"/>
  <c r="L180" i="10"/>
  <c r="L179" i="10" s="1"/>
  <c r="K180" i="10"/>
  <c r="K179" i="10" s="1"/>
  <c r="J180" i="10"/>
  <c r="J179" i="10" s="1"/>
  <c r="I180" i="10"/>
  <c r="I179" i="10" s="1"/>
  <c r="L175" i="10"/>
  <c r="K175" i="10"/>
  <c r="J175" i="10"/>
  <c r="I175" i="10"/>
  <c r="L174" i="10"/>
  <c r="L173" i="10" s="1"/>
  <c r="K174" i="10"/>
  <c r="K173" i="10" s="1"/>
  <c r="J174" i="10"/>
  <c r="I174" i="10"/>
  <c r="L171" i="10"/>
  <c r="K171" i="10"/>
  <c r="J171" i="10"/>
  <c r="I171" i="10"/>
  <c r="L170" i="10"/>
  <c r="L169" i="10" s="1"/>
  <c r="K170" i="10"/>
  <c r="K169" i="10" s="1"/>
  <c r="K168" i="10" s="1"/>
  <c r="J170" i="10"/>
  <c r="J169" i="10" s="1"/>
  <c r="I170" i="10"/>
  <c r="I169" i="10" s="1"/>
  <c r="L166" i="10"/>
  <c r="L165" i="10" s="1"/>
  <c r="K166" i="10"/>
  <c r="K165" i="10" s="1"/>
  <c r="J166" i="10"/>
  <c r="J165" i="10" s="1"/>
  <c r="I166" i="10"/>
  <c r="I165" i="10" s="1"/>
  <c r="L161" i="10"/>
  <c r="K161" i="10"/>
  <c r="J161" i="10"/>
  <c r="I161" i="10"/>
  <c r="L160" i="10"/>
  <c r="K160" i="10"/>
  <c r="K159" i="10" s="1"/>
  <c r="K158" i="10" s="1"/>
  <c r="J160" i="10"/>
  <c r="I160" i="10"/>
  <c r="L155" i="10"/>
  <c r="L154" i="10" s="1"/>
  <c r="L153" i="10" s="1"/>
  <c r="K155" i="10"/>
  <c r="K154" i="10" s="1"/>
  <c r="K153" i="10" s="1"/>
  <c r="J155" i="10"/>
  <c r="J154" i="10" s="1"/>
  <c r="J153" i="10" s="1"/>
  <c r="I155" i="10"/>
  <c r="I154" i="10" s="1"/>
  <c r="I153" i="10" s="1"/>
  <c r="L151" i="10"/>
  <c r="L150" i="10" s="1"/>
  <c r="K151" i="10"/>
  <c r="K150" i="10" s="1"/>
  <c r="J151" i="10"/>
  <c r="J150" i="10" s="1"/>
  <c r="I151" i="10"/>
  <c r="I150" i="10" s="1"/>
  <c r="L147" i="10"/>
  <c r="K147" i="10"/>
  <c r="J147" i="10"/>
  <c r="I147" i="10"/>
  <c r="L146" i="10"/>
  <c r="L145" i="10" s="1"/>
  <c r="K146" i="10"/>
  <c r="K145" i="10" s="1"/>
  <c r="J146" i="10"/>
  <c r="J145" i="10" s="1"/>
  <c r="I146" i="10"/>
  <c r="I145" i="10" s="1"/>
  <c r="L142" i="10"/>
  <c r="K142" i="10"/>
  <c r="J142" i="10"/>
  <c r="I142" i="10"/>
  <c r="L141" i="10"/>
  <c r="L140" i="10" s="1"/>
  <c r="K141" i="10"/>
  <c r="K140" i="10" s="1"/>
  <c r="K139" i="10" s="1"/>
  <c r="J141" i="10"/>
  <c r="J140" i="10" s="1"/>
  <c r="I141" i="10"/>
  <c r="I140" i="10" s="1"/>
  <c r="L137" i="10"/>
  <c r="L136" i="10" s="1"/>
  <c r="L135" i="10" s="1"/>
  <c r="K137" i="10"/>
  <c r="K136" i="10" s="1"/>
  <c r="K135" i="10" s="1"/>
  <c r="J137" i="10"/>
  <c r="J136" i="10" s="1"/>
  <c r="J135" i="10" s="1"/>
  <c r="I137" i="10"/>
  <c r="I136" i="10" s="1"/>
  <c r="I135" i="10" s="1"/>
  <c r="L133" i="10"/>
  <c r="L132" i="10" s="1"/>
  <c r="L131" i="10" s="1"/>
  <c r="K133" i="10"/>
  <c r="K132" i="10" s="1"/>
  <c r="K131" i="10" s="1"/>
  <c r="J133" i="10"/>
  <c r="J132" i="10" s="1"/>
  <c r="J131" i="10" s="1"/>
  <c r="I133" i="10"/>
  <c r="I132" i="10" s="1"/>
  <c r="I131" i="10" s="1"/>
  <c r="L129" i="10"/>
  <c r="L128" i="10" s="1"/>
  <c r="L127" i="10" s="1"/>
  <c r="K129" i="10"/>
  <c r="K128" i="10" s="1"/>
  <c r="K127" i="10" s="1"/>
  <c r="J129" i="10"/>
  <c r="J128" i="10" s="1"/>
  <c r="J127" i="10" s="1"/>
  <c r="I129" i="10"/>
  <c r="I128" i="10" s="1"/>
  <c r="I127" i="10" s="1"/>
  <c r="L125" i="10"/>
  <c r="L124" i="10" s="1"/>
  <c r="L123" i="10" s="1"/>
  <c r="K125" i="10"/>
  <c r="K124" i="10" s="1"/>
  <c r="K123" i="10" s="1"/>
  <c r="J125" i="10"/>
  <c r="J124" i="10" s="1"/>
  <c r="J123" i="10" s="1"/>
  <c r="I125" i="10"/>
  <c r="I124" i="10" s="1"/>
  <c r="I123" i="10" s="1"/>
  <c r="L121" i="10"/>
  <c r="L120" i="10" s="1"/>
  <c r="L119" i="10" s="1"/>
  <c r="K121" i="10"/>
  <c r="K120" i="10" s="1"/>
  <c r="K119" i="10" s="1"/>
  <c r="J121" i="10"/>
  <c r="J120" i="10" s="1"/>
  <c r="J119" i="10" s="1"/>
  <c r="I121" i="10"/>
  <c r="I120" i="10" s="1"/>
  <c r="I119" i="10" s="1"/>
  <c r="L116" i="10"/>
  <c r="L115" i="10" s="1"/>
  <c r="L114" i="10" s="1"/>
  <c r="K116" i="10"/>
  <c r="K115" i="10" s="1"/>
  <c r="K114" i="10" s="1"/>
  <c r="K113" i="10" s="1"/>
  <c r="J116" i="10"/>
  <c r="J115" i="10" s="1"/>
  <c r="J114" i="10" s="1"/>
  <c r="I116" i="10"/>
  <c r="I115" i="10" s="1"/>
  <c r="I114" i="10" s="1"/>
  <c r="L110" i="10"/>
  <c r="L109" i="10" s="1"/>
  <c r="K110" i="10"/>
  <c r="J110" i="10"/>
  <c r="J109" i="10" s="1"/>
  <c r="I110" i="10"/>
  <c r="I109" i="10" s="1"/>
  <c r="K109" i="10"/>
  <c r="L106" i="10"/>
  <c r="L105" i="10" s="1"/>
  <c r="K106" i="10"/>
  <c r="K105" i="10" s="1"/>
  <c r="K104" i="10" s="1"/>
  <c r="J106" i="10"/>
  <c r="J105" i="10" s="1"/>
  <c r="J104" i="10" s="1"/>
  <c r="I106" i="10"/>
  <c r="I105" i="10" s="1"/>
  <c r="I104" i="10" s="1"/>
  <c r="L101" i="10"/>
  <c r="L100" i="10" s="1"/>
  <c r="L99" i="10" s="1"/>
  <c r="K101" i="10"/>
  <c r="K100" i="10" s="1"/>
  <c r="K99" i="10" s="1"/>
  <c r="J101" i="10"/>
  <c r="J100" i="10" s="1"/>
  <c r="J99" i="10" s="1"/>
  <c r="I101" i="10"/>
  <c r="I100" i="10" s="1"/>
  <c r="I99" i="10" s="1"/>
  <c r="L96" i="10"/>
  <c r="L95" i="10" s="1"/>
  <c r="L94" i="10" s="1"/>
  <c r="K96" i="10"/>
  <c r="K95" i="10" s="1"/>
  <c r="K94" i="10" s="1"/>
  <c r="J96" i="10"/>
  <c r="J95" i="10" s="1"/>
  <c r="J94" i="10" s="1"/>
  <c r="I96" i="10"/>
  <c r="I95" i="10" s="1"/>
  <c r="I94" i="10" s="1"/>
  <c r="L89" i="10"/>
  <c r="K89" i="10"/>
  <c r="J89" i="10"/>
  <c r="J88" i="10" s="1"/>
  <c r="J87" i="10" s="1"/>
  <c r="J86" i="10" s="1"/>
  <c r="I89" i="10"/>
  <c r="I88" i="10" s="1"/>
  <c r="I87" i="10" s="1"/>
  <c r="I86" i="10" s="1"/>
  <c r="L88" i="10"/>
  <c r="K88" i="10"/>
  <c r="L87" i="10"/>
  <c r="L86" i="10" s="1"/>
  <c r="K87" i="10"/>
  <c r="K86" i="10" s="1"/>
  <c r="L84" i="10"/>
  <c r="K84" i="10"/>
  <c r="J84" i="10"/>
  <c r="I84" i="10"/>
  <c r="L83" i="10"/>
  <c r="L82" i="10" s="1"/>
  <c r="K83" i="10"/>
  <c r="K82" i="10" s="1"/>
  <c r="J83" i="10"/>
  <c r="J82" i="10" s="1"/>
  <c r="I83" i="10"/>
  <c r="I82" i="10" s="1"/>
  <c r="L78" i="10"/>
  <c r="K78" i="10"/>
  <c r="J78" i="10"/>
  <c r="I78" i="10"/>
  <c r="L77" i="10"/>
  <c r="K77" i="10"/>
  <c r="J77" i="10"/>
  <c r="I77" i="10"/>
  <c r="L73" i="10"/>
  <c r="K73" i="10"/>
  <c r="J73" i="10"/>
  <c r="J72" i="10" s="1"/>
  <c r="I73" i="10"/>
  <c r="I72" i="10" s="1"/>
  <c r="L72" i="10"/>
  <c r="K72" i="10"/>
  <c r="L68" i="10"/>
  <c r="L67" i="10" s="1"/>
  <c r="L66" i="10" s="1"/>
  <c r="K68" i="10"/>
  <c r="K67" i="10" s="1"/>
  <c r="K66" i="10" s="1"/>
  <c r="J68" i="10"/>
  <c r="J67" i="10" s="1"/>
  <c r="I68" i="10"/>
  <c r="I67" i="10" s="1"/>
  <c r="I66" i="10" s="1"/>
  <c r="I65" i="10" s="1"/>
  <c r="L49" i="10"/>
  <c r="K49" i="10"/>
  <c r="K48" i="10" s="1"/>
  <c r="K47" i="10" s="1"/>
  <c r="K46" i="10" s="1"/>
  <c r="J49" i="10"/>
  <c r="J48" i="10" s="1"/>
  <c r="J47" i="10" s="1"/>
  <c r="J46" i="10" s="1"/>
  <c r="I49" i="10"/>
  <c r="I48" i="10" s="1"/>
  <c r="I47" i="10" s="1"/>
  <c r="I46" i="10" s="1"/>
  <c r="L48" i="10"/>
  <c r="L47" i="10"/>
  <c r="L46" i="10" s="1"/>
  <c r="L44" i="10"/>
  <c r="K44" i="10"/>
  <c r="K43" i="10" s="1"/>
  <c r="K42" i="10" s="1"/>
  <c r="J44" i="10"/>
  <c r="I44" i="10"/>
  <c r="L43" i="10"/>
  <c r="L42" i="10" s="1"/>
  <c r="J43" i="10"/>
  <c r="J42" i="10" s="1"/>
  <c r="I43" i="10"/>
  <c r="I42" i="10"/>
  <c r="L40" i="10"/>
  <c r="K40" i="10"/>
  <c r="J40" i="10"/>
  <c r="I40" i="10"/>
  <c r="L38" i="10"/>
  <c r="L37" i="10" s="1"/>
  <c r="L36" i="10" s="1"/>
  <c r="L35" i="10" s="1"/>
  <c r="K38" i="10"/>
  <c r="J38" i="10"/>
  <c r="J37" i="10" s="1"/>
  <c r="J36" i="10" s="1"/>
  <c r="I38" i="10"/>
  <c r="K37" i="10"/>
  <c r="I37" i="10"/>
  <c r="I36" i="10" s="1"/>
  <c r="I35" i="10" s="1"/>
  <c r="K36" i="10"/>
  <c r="K35" i="10" s="1"/>
  <c r="L365" i="9"/>
  <c r="L364" i="9" s="1"/>
  <c r="K365" i="9"/>
  <c r="J365" i="9"/>
  <c r="I365" i="9"/>
  <c r="I364" i="9" s="1"/>
  <c r="K364" i="9"/>
  <c r="J364" i="9"/>
  <c r="L362" i="9"/>
  <c r="K362" i="9"/>
  <c r="J362" i="9"/>
  <c r="I362" i="9"/>
  <c r="L361" i="9"/>
  <c r="K361" i="9"/>
  <c r="J361" i="9"/>
  <c r="I361" i="9"/>
  <c r="L359" i="9"/>
  <c r="K359" i="9"/>
  <c r="K358" i="9" s="1"/>
  <c r="J359" i="9"/>
  <c r="J358" i="9" s="1"/>
  <c r="I359" i="9"/>
  <c r="L358" i="9"/>
  <c r="I358" i="9"/>
  <c r="L355" i="9"/>
  <c r="L354" i="9" s="1"/>
  <c r="K355" i="9"/>
  <c r="J355" i="9"/>
  <c r="I355" i="9"/>
  <c r="I354" i="9" s="1"/>
  <c r="K354" i="9"/>
  <c r="J354" i="9"/>
  <c r="L351" i="9"/>
  <c r="K351" i="9"/>
  <c r="J351" i="9"/>
  <c r="I351" i="9"/>
  <c r="I350" i="9" s="1"/>
  <c r="L350" i="9"/>
  <c r="K350" i="9"/>
  <c r="J350" i="9"/>
  <c r="L347" i="9"/>
  <c r="K347" i="9"/>
  <c r="K346" i="9" s="1"/>
  <c r="J347" i="9"/>
  <c r="J346" i="9" s="1"/>
  <c r="I347" i="9"/>
  <c r="L346" i="9"/>
  <c r="I346" i="9"/>
  <c r="L343" i="9"/>
  <c r="K343" i="9"/>
  <c r="J343" i="9"/>
  <c r="I343" i="9"/>
  <c r="L340" i="9"/>
  <c r="K340" i="9"/>
  <c r="J340" i="9"/>
  <c r="I340" i="9"/>
  <c r="L338" i="9"/>
  <c r="K338" i="9"/>
  <c r="J338" i="9"/>
  <c r="I338" i="9"/>
  <c r="I337" i="9" s="1"/>
  <c r="L337" i="9"/>
  <c r="L336" i="9" s="1"/>
  <c r="K337" i="9"/>
  <c r="J337" i="9"/>
  <c r="L333" i="9"/>
  <c r="L332" i="9" s="1"/>
  <c r="K333" i="9"/>
  <c r="J333" i="9"/>
  <c r="I333" i="9"/>
  <c r="I332" i="9" s="1"/>
  <c r="K332" i="9"/>
  <c r="J332" i="9"/>
  <c r="L330" i="9"/>
  <c r="K330" i="9"/>
  <c r="K329" i="9" s="1"/>
  <c r="J330" i="9"/>
  <c r="J329" i="9" s="1"/>
  <c r="I330" i="9"/>
  <c r="L329" i="9"/>
  <c r="I329" i="9"/>
  <c r="L327" i="9"/>
  <c r="L326" i="9" s="1"/>
  <c r="K327" i="9"/>
  <c r="J327" i="9"/>
  <c r="I327" i="9"/>
  <c r="I326" i="9" s="1"/>
  <c r="K326" i="9"/>
  <c r="J326" i="9"/>
  <c r="L323" i="9"/>
  <c r="K323" i="9"/>
  <c r="J323" i="9"/>
  <c r="I323" i="9"/>
  <c r="I322" i="9" s="1"/>
  <c r="L322" i="9"/>
  <c r="K322" i="9"/>
  <c r="J322" i="9"/>
  <c r="L319" i="9"/>
  <c r="K319" i="9"/>
  <c r="K318" i="9" s="1"/>
  <c r="J319" i="9"/>
  <c r="J318" i="9" s="1"/>
  <c r="I319" i="9"/>
  <c r="L318" i="9"/>
  <c r="I318" i="9"/>
  <c r="L315" i="9"/>
  <c r="L314" i="9" s="1"/>
  <c r="K315" i="9"/>
  <c r="J315" i="9"/>
  <c r="I315" i="9"/>
  <c r="I314" i="9" s="1"/>
  <c r="K314" i="9"/>
  <c r="J314" i="9"/>
  <c r="L311" i="9"/>
  <c r="K311" i="9"/>
  <c r="J311" i="9"/>
  <c r="I311" i="9"/>
  <c r="L308" i="9"/>
  <c r="L305" i="9" s="1"/>
  <c r="L304" i="9" s="1"/>
  <c r="K308" i="9"/>
  <c r="J308" i="9"/>
  <c r="I308" i="9"/>
  <c r="L306" i="9"/>
  <c r="K306" i="9"/>
  <c r="K305" i="9" s="1"/>
  <c r="K304" i="9" s="1"/>
  <c r="J306" i="9"/>
  <c r="J305" i="9" s="1"/>
  <c r="I306" i="9"/>
  <c r="I305" i="9"/>
  <c r="L300" i="9"/>
  <c r="K300" i="9"/>
  <c r="J300" i="9"/>
  <c r="I300" i="9"/>
  <c r="I299" i="9" s="1"/>
  <c r="L299" i="9"/>
  <c r="K299" i="9"/>
  <c r="J299" i="9"/>
  <c r="L297" i="9"/>
  <c r="K297" i="9"/>
  <c r="K296" i="9" s="1"/>
  <c r="J297" i="9"/>
  <c r="J296" i="9" s="1"/>
  <c r="I297" i="9"/>
  <c r="L296" i="9"/>
  <c r="I296" i="9"/>
  <c r="L294" i="9"/>
  <c r="L293" i="9" s="1"/>
  <c r="K294" i="9"/>
  <c r="J294" i="9"/>
  <c r="I294" i="9"/>
  <c r="I293" i="9" s="1"/>
  <c r="K293" i="9"/>
  <c r="J293" i="9"/>
  <c r="L290" i="9"/>
  <c r="K290" i="9"/>
  <c r="J290" i="9"/>
  <c r="I290" i="9"/>
  <c r="I289" i="9" s="1"/>
  <c r="L289" i="9"/>
  <c r="K289" i="9"/>
  <c r="J289" i="9"/>
  <c r="L286" i="9"/>
  <c r="K286" i="9"/>
  <c r="K285" i="9" s="1"/>
  <c r="J286" i="9"/>
  <c r="J285" i="9" s="1"/>
  <c r="I286" i="9"/>
  <c r="L285" i="9"/>
  <c r="I285" i="9"/>
  <c r="L282" i="9"/>
  <c r="L281" i="9" s="1"/>
  <c r="L271" i="9" s="1"/>
  <c r="K282" i="9"/>
  <c r="J282" i="9"/>
  <c r="I282" i="9"/>
  <c r="I281" i="9" s="1"/>
  <c r="K281" i="9"/>
  <c r="J281" i="9"/>
  <c r="L278" i="9"/>
  <c r="K278" i="9"/>
  <c r="J278" i="9"/>
  <c r="I278" i="9"/>
  <c r="L275" i="9"/>
  <c r="K275" i="9"/>
  <c r="J275" i="9"/>
  <c r="I275" i="9"/>
  <c r="L273" i="9"/>
  <c r="K273" i="9"/>
  <c r="K272" i="9" s="1"/>
  <c r="J273" i="9"/>
  <c r="J272" i="9" s="1"/>
  <c r="I273" i="9"/>
  <c r="L272" i="9"/>
  <c r="I272" i="9"/>
  <c r="L268" i="9"/>
  <c r="K268" i="9"/>
  <c r="K267" i="9" s="1"/>
  <c r="J268" i="9"/>
  <c r="J267" i="9" s="1"/>
  <c r="I268" i="9"/>
  <c r="L267" i="9"/>
  <c r="I267" i="9"/>
  <c r="L265" i="9"/>
  <c r="L264" i="9" s="1"/>
  <c r="K265" i="9"/>
  <c r="J265" i="9"/>
  <c r="I265" i="9"/>
  <c r="I264" i="9" s="1"/>
  <c r="K264" i="9"/>
  <c r="J264" i="9"/>
  <c r="L262" i="9"/>
  <c r="K262" i="9"/>
  <c r="J262" i="9"/>
  <c r="I262" i="9"/>
  <c r="I261" i="9" s="1"/>
  <c r="L261" i="9"/>
  <c r="K261" i="9"/>
  <c r="J261" i="9"/>
  <c r="L258" i="9"/>
  <c r="K258" i="9"/>
  <c r="K257" i="9" s="1"/>
  <c r="J258" i="9"/>
  <c r="J257" i="9" s="1"/>
  <c r="I258" i="9"/>
  <c r="L257" i="9"/>
  <c r="I257" i="9"/>
  <c r="L254" i="9"/>
  <c r="L253" i="9" s="1"/>
  <c r="K254" i="9"/>
  <c r="J254" i="9"/>
  <c r="I254" i="9"/>
  <c r="I253" i="9" s="1"/>
  <c r="K253" i="9"/>
  <c r="J253" i="9"/>
  <c r="L250" i="9"/>
  <c r="K250" i="9"/>
  <c r="J250" i="9"/>
  <c r="I250" i="9"/>
  <c r="I249" i="9" s="1"/>
  <c r="L249" i="9"/>
  <c r="K249" i="9"/>
  <c r="J249" i="9"/>
  <c r="L246" i="9"/>
  <c r="K246" i="9"/>
  <c r="J246" i="9"/>
  <c r="I246" i="9"/>
  <c r="L243" i="9"/>
  <c r="K243" i="9"/>
  <c r="J243" i="9"/>
  <c r="I243" i="9"/>
  <c r="L241" i="9"/>
  <c r="L240" i="9" s="1"/>
  <c r="L239" i="9" s="1"/>
  <c r="K241" i="9"/>
  <c r="J241" i="9"/>
  <c r="I241" i="9"/>
  <c r="I240" i="9" s="1"/>
  <c r="K240" i="9"/>
  <c r="J240" i="9"/>
  <c r="J239" i="9" s="1"/>
  <c r="L234" i="9"/>
  <c r="K234" i="9"/>
  <c r="K233" i="9" s="1"/>
  <c r="K232" i="9" s="1"/>
  <c r="J234" i="9"/>
  <c r="J233" i="9" s="1"/>
  <c r="J232" i="9" s="1"/>
  <c r="I234" i="9"/>
  <c r="L233" i="9"/>
  <c r="I233" i="9"/>
  <c r="I232" i="9" s="1"/>
  <c r="L232" i="9"/>
  <c r="L230" i="9"/>
  <c r="K230" i="9"/>
  <c r="K229" i="9" s="1"/>
  <c r="K228" i="9" s="1"/>
  <c r="J230" i="9"/>
  <c r="J229" i="9" s="1"/>
  <c r="J228" i="9" s="1"/>
  <c r="I230" i="9"/>
  <c r="L229" i="9"/>
  <c r="I229" i="9"/>
  <c r="I228" i="9" s="1"/>
  <c r="L228" i="9"/>
  <c r="L221" i="9"/>
  <c r="K221" i="9"/>
  <c r="K220" i="9" s="1"/>
  <c r="J221" i="9"/>
  <c r="J220" i="9" s="1"/>
  <c r="I221" i="9"/>
  <c r="L220" i="9"/>
  <c r="I220" i="9"/>
  <c r="L218" i="9"/>
  <c r="L217" i="9" s="1"/>
  <c r="L216" i="9" s="1"/>
  <c r="K218" i="9"/>
  <c r="J218" i="9"/>
  <c r="I218" i="9"/>
  <c r="I217" i="9" s="1"/>
  <c r="I216" i="9" s="1"/>
  <c r="K217" i="9"/>
  <c r="K216" i="9" s="1"/>
  <c r="J217" i="9"/>
  <c r="L211" i="9"/>
  <c r="L210" i="9" s="1"/>
  <c r="L209" i="9" s="1"/>
  <c r="K211" i="9"/>
  <c r="J211" i="9"/>
  <c r="I211" i="9"/>
  <c r="I210" i="9" s="1"/>
  <c r="I209" i="9" s="1"/>
  <c r="K210" i="9"/>
  <c r="K209" i="9" s="1"/>
  <c r="J210" i="9"/>
  <c r="J209" i="9" s="1"/>
  <c r="L207" i="9"/>
  <c r="L206" i="9" s="1"/>
  <c r="K207" i="9"/>
  <c r="K206" i="9" s="1"/>
  <c r="J207" i="9"/>
  <c r="I207" i="9"/>
  <c r="I206" i="9" s="1"/>
  <c r="J206" i="9"/>
  <c r="L202" i="9"/>
  <c r="K202" i="9"/>
  <c r="J202" i="9"/>
  <c r="I202" i="9"/>
  <c r="I201" i="9" s="1"/>
  <c r="L201" i="9"/>
  <c r="K201" i="9"/>
  <c r="J201" i="9"/>
  <c r="L196" i="9"/>
  <c r="K196" i="9"/>
  <c r="K195" i="9" s="1"/>
  <c r="J196" i="9"/>
  <c r="J195" i="9" s="1"/>
  <c r="J186" i="9" s="1"/>
  <c r="I196" i="9"/>
  <c r="L195" i="9"/>
  <c r="I195" i="9"/>
  <c r="L191" i="9"/>
  <c r="L190" i="9" s="1"/>
  <c r="K191" i="9"/>
  <c r="K190" i="9" s="1"/>
  <c r="J191" i="9"/>
  <c r="I191" i="9"/>
  <c r="I190" i="9" s="1"/>
  <c r="J190" i="9"/>
  <c r="L188" i="9"/>
  <c r="K188" i="9"/>
  <c r="J188" i="9"/>
  <c r="I188" i="9"/>
  <c r="I187" i="9" s="1"/>
  <c r="L187" i="9"/>
  <c r="L186" i="9" s="1"/>
  <c r="L185" i="9" s="1"/>
  <c r="K187" i="9"/>
  <c r="K186" i="9" s="1"/>
  <c r="K185" i="9" s="1"/>
  <c r="J187" i="9"/>
  <c r="L180" i="9"/>
  <c r="K180" i="9"/>
  <c r="K179" i="9" s="1"/>
  <c r="J180" i="9"/>
  <c r="J179" i="9" s="1"/>
  <c r="I180" i="9"/>
  <c r="L179" i="9"/>
  <c r="I179" i="9"/>
  <c r="L175" i="9"/>
  <c r="L174" i="9" s="1"/>
  <c r="L173" i="9" s="1"/>
  <c r="K175" i="9"/>
  <c r="K174" i="9" s="1"/>
  <c r="J175" i="9"/>
  <c r="I175" i="9"/>
  <c r="I174" i="9" s="1"/>
  <c r="I173" i="9" s="1"/>
  <c r="J174" i="9"/>
  <c r="J173" i="9" s="1"/>
  <c r="L171" i="9"/>
  <c r="L170" i="9" s="1"/>
  <c r="L169" i="9" s="1"/>
  <c r="K171" i="9"/>
  <c r="K170" i="9" s="1"/>
  <c r="K169" i="9" s="1"/>
  <c r="J171" i="9"/>
  <c r="I171" i="9"/>
  <c r="I170" i="9" s="1"/>
  <c r="I169" i="9" s="1"/>
  <c r="J170" i="9"/>
  <c r="J169" i="9" s="1"/>
  <c r="L166" i="9"/>
  <c r="K166" i="9"/>
  <c r="K165" i="9" s="1"/>
  <c r="J166" i="9"/>
  <c r="J165" i="9" s="1"/>
  <c r="I166" i="9"/>
  <c r="L165" i="9"/>
  <c r="I165" i="9"/>
  <c r="L161" i="9"/>
  <c r="L160" i="9" s="1"/>
  <c r="L159" i="9" s="1"/>
  <c r="L158" i="9" s="1"/>
  <c r="K161" i="9"/>
  <c r="K160" i="9" s="1"/>
  <c r="J161" i="9"/>
  <c r="I161" i="9"/>
  <c r="I160" i="9" s="1"/>
  <c r="I159" i="9" s="1"/>
  <c r="I158" i="9" s="1"/>
  <c r="J160" i="9"/>
  <c r="L155" i="9"/>
  <c r="K155" i="9"/>
  <c r="K154" i="9" s="1"/>
  <c r="K153" i="9" s="1"/>
  <c r="J155" i="9"/>
  <c r="J154" i="9" s="1"/>
  <c r="J153" i="9" s="1"/>
  <c r="I155" i="9"/>
  <c r="L154" i="9"/>
  <c r="I154" i="9"/>
  <c r="I153" i="9" s="1"/>
  <c r="L153" i="9"/>
  <c r="L151" i="9"/>
  <c r="K151" i="9"/>
  <c r="K150" i="9" s="1"/>
  <c r="J151" i="9"/>
  <c r="J150" i="9" s="1"/>
  <c r="I151" i="9"/>
  <c r="L150" i="9"/>
  <c r="I150" i="9"/>
  <c r="L147" i="9"/>
  <c r="L146" i="9" s="1"/>
  <c r="L145" i="9" s="1"/>
  <c r="K147" i="9"/>
  <c r="K146" i="9" s="1"/>
  <c r="K145" i="9" s="1"/>
  <c r="J147" i="9"/>
  <c r="I147" i="9"/>
  <c r="I146" i="9" s="1"/>
  <c r="I145" i="9" s="1"/>
  <c r="J146" i="9"/>
  <c r="J145" i="9" s="1"/>
  <c r="L142" i="9"/>
  <c r="L141" i="9" s="1"/>
  <c r="L140" i="9" s="1"/>
  <c r="L139" i="9" s="1"/>
  <c r="K142" i="9"/>
  <c r="K141" i="9" s="1"/>
  <c r="K140" i="9" s="1"/>
  <c r="K139" i="9" s="1"/>
  <c r="J142" i="9"/>
  <c r="I142" i="9"/>
  <c r="I141" i="9" s="1"/>
  <c r="I140" i="9" s="1"/>
  <c r="I139" i="9" s="1"/>
  <c r="J141" i="9"/>
  <c r="J140" i="9" s="1"/>
  <c r="J139" i="9" s="1"/>
  <c r="L137" i="9"/>
  <c r="K137" i="9"/>
  <c r="K136" i="9" s="1"/>
  <c r="K135" i="9" s="1"/>
  <c r="J137" i="9"/>
  <c r="J136" i="9" s="1"/>
  <c r="J135" i="9" s="1"/>
  <c r="I137" i="9"/>
  <c r="L136" i="9"/>
  <c r="I136" i="9"/>
  <c r="I135" i="9" s="1"/>
  <c r="L135" i="9"/>
  <c r="L133" i="9"/>
  <c r="K133" i="9"/>
  <c r="K132" i="9" s="1"/>
  <c r="K131" i="9" s="1"/>
  <c r="J133" i="9"/>
  <c r="J132" i="9" s="1"/>
  <c r="J131" i="9" s="1"/>
  <c r="I133" i="9"/>
  <c r="L132" i="9"/>
  <c r="I132" i="9"/>
  <c r="I131" i="9" s="1"/>
  <c r="L131" i="9"/>
  <c r="L129" i="9"/>
  <c r="K129" i="9"/>
  <c r="K128" i="9" s="1"/>
  <c r="K127" i="9" s="1"/>
  <c r="J129" i="9"/>
  <c r="J128" i="9" s="1"/>
  <c r="J127" i="9" s="1"/>
  <c r="I129" i="9"/>
  <c r="L128" i="9"/>
  <c r="I128" i="9"/>
  <c r="I127" i="9" s="1"/>
  <c r="L127" i="9"/>
  <c r="L125" i="9"/>
  <c r="K125" i="9"/>
  <c r="K124" i="9" s="1"/>
  <c r="K123" i="9" s="1"/>
  <c r="J125" i="9"/>
  <c r="J124" i="9" s="1"/>
  <c r="J123" i="9" s="1"/>
  <c r="I125" i="9"/>
  <c r="L124" i="9"/>
  <c r="I124" i="9"/>
  <c r="I123" i="9" s="1"/>
  <c r="L123" i="9"/>
  <c r="L121" i="9"/>
  <c r="K121" i="9"/>
  <c r="K120" i="9" s="1"/>
  <c r="K119" i="9" s="1"/>
  <c r="J121" i="9"/>
  <c r="J120" i="9" s="1"/>
  <c r="J119" i="9" s="1"/>
  <c r="I121" i="9"/>
  <c r="L120" i="9"/>
  <c r="I120" i="9"/>
  <c r="I119" i="9" s="1"/>
  <c r="L119" i="9"/>
  <c r="L116" i="9"/>
  <c r="K116" i="9"/>
  <c r="K115" i="9" s="1"/>
  <c r="K114" i="9" s="1"/>
  <c r="J116" i="9"/>
  <c r="J115" i="9" s="1"/>
  <c r="J114" i="9" s="1"/>
  <c r="I116" i="9"/>
  <c r="L115" i="9"/>
  <c r="I115" i="9"/>
  <c r="I114" i="9" s="1"/>
  <c r="L114" i="9"/>
  <c r="L113" i="9" s="1"/>
  <c r="L110" i="9"/>
  <c r="K110" i="9"/>
  <c r="J110" i="9"/>
  <c r="I110" i="9"/>
  <c r="I109" i="9" s="1"/>
  <c r="L109" i="9"/>
  <c r="K109" i="9"/>
  <c r="J109" i="9"/>
  <c r="L106" i="9"/>
  <c r="K106" i="9"/>
  <c r="K105" i="9" s="1"/>
  <c r="K104" i="9" s="1"/>
  <c r="J106" i="9"/>
  <c r="J105" i="9" s="1"/>
  <c r="J104" i="9" s="1"/>
  <c r="I106" i="9"/>
  <c r="L105" i="9"/>
  <c r="I105" i="9"/>
  <c r="L104" i="9"/>
  <c r="L101" i="9"/>
  <c r="K101" i="9"/>
  <c r="K100" i="9" s="1"/>
  <c r="K99" i="9" s="1"/>
  <c r="J101" i="9"/>
  <c r="J100" i="9" s="1"/>
  <c r="J99" i="9" s="1"/>
  <c r="I101" i="9"/>
  <c r="L100" i="9"/>
  <c r="I100" i="9"/>
  <c r="I99" i="9" s="1"/>
  <c r="L99" i="9"/>
  <c r="L96" i="9"/>
  <c r="K96" i="9"/>
  <c r="K95" i="9" s="1"/>
  <c r="K94" i="9" s="1"/>
  <c r="J96" i="9"/>
  <c r="J95" i="9" s="1"/>
  <c r="J94" i="9" s="1"/>
  <c r="I96" i="9"/>
  <c r="L95" i="9"/>
  <c r="I95" i="9"/>
  <c r="I94" i="9" s="1"/>
  <c r="L94" i="9"/>
  <c r="L93" i="9" s="1"/>
  <c r="L89" i="9"/>
  <c r="K89" i="9"/>
  <c r="J89" i="9"/>
  <c r="I89" i="9"/>
  <c r="I88" i="9" s="1"/>
  <c r="I87" i="9" s="1"/>
  <c r="I86" i="9" s="1"/>
  <c r="L88" i="9"/>
  <c r="L87" i="9" s="1"/>
  <c r="L86" i="9" s="1"/>
  <c r="K88" i="9"/>
  <c r="K87" i="9" s="1"/>
  <c r="K86" i="9" s="1"/>
  <c r="J88" i="9"/>
  <c r="J87" i="9"/>
  <c r="J86" i="9" s="1"/>
  <c r="L84" i="9"/>
  <c r="L83" i="9" s="1"/>
  <c r="L82" i="9" s="1"/>
  <c r="K84" i="9"/>
  <c r="K83" i="9" s="1"/>
  <c r="K82" i="9" s="1"/>
  <c r="J84" i="9"/>
  <c r="I84" i="9"/>
  <c r="I83" i="9" s="1"/>
  <c r="I82" i="9" s="1"/>
  <c r="J83" i="9"/>
  <c r="J82" i="9" s="1"/>
  <c r="L78" i="9"/>
  <c r="L77" i="9" s="1"/>
  <c r="K78" i="9"/>
  <c r="K77" i="9" s="1"/>
  <c r="J78" i="9"/>
  <c r="I78" i="9"/>
  <c r="I77" i="9" s="1"/>
  <c r="J77" i="9"/>
  <c r="L73" i="9"/>
  <c r="L72" i="9" s="1"/>
  <c r="K73" i="9"/>
  <c r="J73" i="9"/>
  <c r="J72" i="9" s="1"/>
  <c r="I73" i="9"/>
  <c r="I72" i="9" s="1"/>
  <c r="K72" i="9"/>
  <c r="L68" i="9"/>
  <c r="K68" i="9"/>
  <c r="K67" i="9" s="1"/>
  <c r="K66" i="9" s="1"/>
  <c r="J68" i="9"/>
  <c r="J67" i="9" s="1"/>
  <c r="J66" i="9" s="1"/>
  <c r="J65" i="9" s="1"/>
  <c r="I68" i="9"/>
  <c r="L67" i="9"/>
  <c r="I67" i="9"/>
  <c r="L49" i="9"/>
  <c r="L48" i="9" s="1"/>
  <c r="L47" i="9" s="1"/>
  <c r="L46" i="9" s="1"/>
  <c r="K49" i="9"/>
  <c r="J49" i="9"/>
  <c r="J48" i="9" s="1"/>
  <c r="J47" i="9" s="1"/>
  <c r="J46" i="9" s="1"/>
  <c r="I49" i="9"/>
  <c r="I48" i="9" s="1"/>
  <c r="I47" i="9" s="1"/>
  <c r="I46" i="9" s="1"/>
  <c r="K48" i="9"/>
  <c r="K47" i="9" s="1"/>
  <c r="K46" i="9" s="1"/>
  <c r="L44" i="9"/>
  <c r="L43" i="9" s="1"/>
  <c r="L42" i="9" s="1"/>
  <c r="K44" i="9"/>
  <c r="K43" i="9" s="1"/>
  <c r="K42" i="9" s="1"/>
  <c r="J44" i="9"/>
  <c r="I44" i="9"/>
  <c r="I43" i="9" s="1"/>
  <c r="I42" i="9" s="1"/>
  <c r="J43" i="9"/>
  <c r="J42" i="9" s="1"/>
  <c r="L40" i="9"/>
  <c r="K40" i="9"/>
  <c r="J40" i="9"/>
  <c r="I40" i="9"/>
  <c r="L38" i="9"/>
  <c r="K38" i="9"/>
  <c r="K37" i="9" s="1"/>
  <c r="K36" i="9" s="1"/>
  <c r="J38" i="9"/>
  <c r="J37" i="9" s="1"/>
  <c r="J36" i="9" s="1"/>
  <c r="J35" i="9" s="1"/>
  <c r="I38" i="9"/>
  <c r="L37" i="9"/>
  <c r="L36" i="9" s="1"/>
  <c r="I37" i="9"/>
  <c r="I36" i="9" s="1"/>
  <c r="L365" i="8"/>
  <c r="L364" i="8" s="1"/>
  <c r="K365" i="8"/>
  <c r="J365" i="8"/>
  <c r="I365" i="8"/>
  <c r="K364" i="8"/>
  <c r="J364" i="8"/>
  <c r="I364" i="8"/>
  <c r="L362" i="8"/>
  <c r="K362" i="8"/>
  <c r="K361" i="8" s="1"/>
  <c r="J362" i="8"/>
  <c r="I362" i="8"/>
  <c r="L361" i="8"/>
  <c r="J361" i="8"/>
  <c r="I361" i="8"/>
  <c r="L359" i="8"/>
  <c r="L358" i="8" s="1"/>
  <c r="K359" i="8"/>
  <c r="J359" i="8"/>
  <c r="J358" i="8" s="1"/>
  <c r="I359" i="8"/>
  <c r="I358" i="8" s="1"/>
  <c r="K358" i="8"/>
  <c r="L355" i="8"/>
  <c r="L354" i="8" s="1"/>
  <c r="K355" i="8"/>
  <c r="J355" i="8"/>
  <c r="I355" i="8"/>
  <c r="K354" i="8"/>
  <c r="J354" i="8"/>
  <c r="I354" i="8"/>
  <c r="L351" i="8"/>
  <c r="K351" i="8"/>
  <c r="K350" i="8" s="1"/>
  <c r="J351" i="8"/>
  <c r="I351" i="8"/>
  <c r="L350" i="8"/>
  <c r="J350" i="8"/>
  <c r="I350" i="8"/>
  <c r="L347" i="8"/>
  <c r="L346" i="8" s="1"/>
  <c r="K347" i="8"/>
  <c r="J347" i="8"/>
  <c r="J346" i="8" s="1"/>
  <c r="I347" i="8"/>
  <c r="I346" i="8" s="1"/>
  <c r="I336" i="8" s="1"/>
  <c r="K346" i="8"/>
  <c r="L343" i="8"/>
  <c r="K343" i="8"/>
  <c r="J343" i="8"/>
  <c r="I343" i="8"/>
  <c r="L340" i="8"/>
  <c r="K340" i="8"/>
  <c r="J340" i="8"/>
  <c r="I340" i="8"/>
  <c r="L338" i="8"/>
  <c r="K338" i="8"/>
  <c r="K337" i="8" s="1"/>
  <c r="J338" i="8"/>
  <c r="I338" i="8"/>
  <c r="L337" i="8"/>
  <c r="J337" i="8"/>
  <c r="I337" i="8"/>
  <c r="L333" i="8"/>
  <c r="K333" i="8"/>
  <c r="K332" i="8" s="1"/>
  <c r="J333" i="8"/>
  <c r="I333" i="8"/>
  <c r="L332" i="8"/>
  <c r="J332" i="8"/>
  <c r="I332" i="8"/>
  <c r="L330" i="8"/>
  <c r="L329" i="8" s="1"/>
  <c r="K330" i="8"/>
  <c r="J330" i="8"/>
  <c r="J329" i="8" s="1"/>
  <c r="I330" i="8"/>
  <c r="I329" i="8" s="1"/>
  <c r="K329" i="8"/>
  <c r="L327" i="8"/>
  <c r="L326" i="8" s="1"/>
  <c r="K327" i="8"/>
  <c r="J327" i="8"/>
  <c r="I327" i="8"/>
  <c r="K326" i="8"/>
  <c r="J326" i="8"/>
  <c r="I326" i="8"/>
  <c r="L323" i="8"/>
  <c r="K323" i="8"/>
  <c r="K322" i="8" s="1"/>
  <c r="J323" i="8"/>
  <c r="I323" i="8"/>
  <c r="L322" i="8"/>
  <c r="J322" i="8"/>
  <c r="I322" i="8"/>
  <c r="L319" i="8"/>
  <c r="L318" i="8" s="1"/>
  <c r="K319" i="8"/>
  <c r="J319" i="8"/>
  <c r="J318" i="8" s="1"/>
  <c r="I319" i="8"/>
  <c r="I318" i="8" s="1"/>
  <c r="K318" i="8"/>
  <c r="L315" i="8"/>
  <c r="L314" i="8" s="1"/>
  <c r="K315" i="8"/>
  <c r="J315" i="8"/>
  <c r="I315" i="8"/>
  <c r="K314" i="8"/>
  <c r="J314" i="8"/>
  <c r="I314" i="8"/>
  <c r="L311" i="8"/>
  <c r="K311" i="8"/>
  <c r="J311" i="8"/>
  <c r="I311" i="8"/>
  <c r="L308" i="8"/>
  <c r="K308" i="8"/>
  <c r="J308" i="8"/>
  <c r="I308" i="8"/>
  <c r="L306" i="8"/>
  <c r="L305" i="8" s="1"/>
  <c r="K306" i="8"/>
  <c r="J306" i="8"/>
  <c r="J305" i="8" s="1"/>
  <c r="I306" i="8"/>
  <c r="I305" i="8" s="1"/>
  <c r="K305" i="8"/>
  <c r="K304" i="8" s="1"/>
  <c r="L300" i="8"/>
  <c r="K300" i="8"/>
  <c r="K299" i="8" s="1"/>
  <c r="J300" i="8"/>
  <c r="I300" i="8"/>
  <c r="I299" i="8" s="1"/>
  <c r="L299" i="8"/>
  <c r="J299" i="8"/>
  <c r="L297" i="8"/>
  <c r="L296" i="8" s="1"/>
  <c r="K297" i="8"/>
  <c r="J297" i="8"/>
  <c r="J296" i="8" s="1"/>
  <c r="I297" i="8"/>
  <c r="I296" i="8" s="1"/>
  <c r="K296" i="8"/>
  <c r="L294" i="8"/>
  <c r="L293" i="8" s="1"/>
  <c r="K294" i="8"/>
  <c r="J294" i="8"/>
  <c r="I294" i="8"/>
  <c r="K293" i="8"/>
  <c r="J293" i="8"/>
  <c r="I293" i="8"/>
  <c r="L290" i="8"/>
  <c r="K290" i="8"/>
  <c r="K289" i="8" s="1"/>
  <c r="J290" i="8"/>
  <c r="I290" i="8"/>
  <c r="I289" i="8" s="1"/>
  <c r="L289" i="8"/>
  <c r="J289" i="8"/>
  <c r="L286" i="8"/>
  <c r="L285" i="8" s="1"/>
  <c r="K286" i="8"/>
  <c r="J286" i="8"/>
  <c r="J285" i="8" s="1"/>
  <c r="I286" i="8"/>
  <c r="I285" i="8" s="1"/>
  <c r="K285" i="8"/>
  <c r="L282" i="8"/>
  <c r="L281" i="8" s="1"/>
  <c r="K282" i="8"/>
  <c r="J282" i="8"/>
  <c r="I282" i="8"/>
  <c r="K281" i="8"/>
  <c r="J281" i="8"/>
  <c r="I281" i="8"/>
  <c r="L278" i="8"/>
  <c r="K278" i="8"/>
  <c r="J278" i="8"/>
  <c r="I278" i="8"/>
  <c r="L275" i="8"/>
  <c r="K275" i="8"/>
  <c r="J275" i="8"/>
  <c r="I275" i="8"/>
  <c r="L273" i="8"/>
  <c r="L272" i="8" s="1"/>
  <c r="L271" i="8" s="1"/>
  <c r="K273" i="8"/>
  <c r="J273" i="8"/>
  <c r="J272" i="8" s="1"/>
  <c r="I273" i="8"/>
  <c r="I272" i="8" s="1"/>
  <c r="K272" i="8"/>
  <c r="L268" i="8"/>
  <c r="L267" i="8" s="1"/>
  <c r="K268" i="8"/>
  <c r="J268" i="8"/>
  <c r="J267" i="8" s="1"/>
  <c r="I268" i="8"/>
  <c r="I267" i="8" s="1"/>
  <c r="K267" i="8"/>
  <c r="L265" i="8"/>
  <c r="L264" i="8" s="1"/>
  <c r="K265" i="8"/>
  <c r="J265" i="8"/>
  <c r="I265" i="8"/>
  <c r="K264" i="8"/>
  <c r="J264" i="8"/>
  <c r="I264" i="8"/>
  <c r="L262" i="8"/>
  <c r="K262" i="8"/>
  <c r="K261" i="8" s="1"/>
  <c r="J262" i="8"/>
  <c r="I262" i="8"/>
  <c r="I261" i="8" s="1"/>
  <c r="L261" i="8"/>
  <c r="J261" i="8"/>
  <c r="L258" i="8"/>
  <c r="L257" i="8" s="1"/>
  <c r="K258" i="8"/>
  <c r="J258" i="8"/>
  <c r="J257" i="8" s="1"/>
  <c r="I258" i="8"/>
  <c r="I257" i="8" s="1"/>
  <c r="K257" i="8"/>
  <c r="L254" i="8"/>
  <c r="L253" i="8" s="1"/>
  <c r="K254" i="8"/>
  <c r="K253" i="8" s="1"/>
  <c r="J254" i="8"/>
  <c r="I254" i="8"/>
  <c r="J253" i="8"/>
  <c r="I253" i="8"/>
  <c r="L250" i="8"/>
  <c r="K250" i="8"/>
  <c r="K249" i="8" s="1"/>
  <c r="J250" i="8"/>
  <c r="I250" i="8"/>
  <c r="I249" i="8" s="1"/>
  <c r="L249" i="8"/>
  <c r="J249" i="8"/>
  <c r="L246" i="8"/>
  <c r="K246" i="8"/>
  <c r="J246" i="8"/>
  <c r="I246" i="8"/>
  <c r="L243" i="8"/>
  <c r="K243" i="8"/>
  <c r="J243" i="8"/>
  <c r="I243" i="8"/>
  <c r="L241" i="8"/>
  <c r="L240" i="8" s="1"/>
  <c r="L239" i="8" s="1"/>
  <c r="L238" i="8" s="1"/>
  <c r="K241" i="8"/>
  <c r="K240" i="8" s="1"/>
  <c r="J241" i="8"/>
  <c r="I241" i="8"/>
  <c r="J240" i="8"/>
  <c r="I240" i="8"/>
  <c r="L234" i="8"/>
  <c r="L233" i="8" s="1"/>
  <c r="L232" i="8" s="1"/>
  <c r="K234" i="8"/>
  <c r="J234" i="8"/>
  <c r="J233" i="8" s="1"/>
  <c r="J232" i="8" s="1"/>
  <c r="I234" i="8"/>
  <c r="I233" i="8" s="1"/>
  <c r="I232" i="8" s="1"/>
  <c r="K233" i="8"/>
  <c r="K232" i="8" s="1"/>
  <c r="L230" i="8"/>
  <c r="L229" i="8" s="1"/>
  <c r="L228" i="8" s="1"/>
  <c r="K230" i="8"/>
  <c r="J230" i="8"/>
  <c r="J229" i="8" s="1"/>
  <c r="J228" i="8" s="1"/>
  <c r="I230" i="8"/>
  <c r="I229" i="8" s="1"/>
  <c r="I228" i="8" s="1"/>
  <c r="K229" i="8"/>
  <c r="K228" i="8" s="1"/>
  <c r="L221" i="8"/>
  <c r="L220" i="8" s="1"/>
  <c r="K221" i="8"/>
  <c r="J221" i="8"/>
  <c r="J220" i="8" s="1"/>
  <c r="I221" i="8"/>
  <c r="I220" i="8" s="1"/>
  <c r="K220" i="8"/>
  <c r="L218" i="8"/>
  <c r="L217" i="8" s="1"/>
  <c r="K218" i="8"/>
  <c r="J218" i="8"/>
  <c r="I218" i="8"/>
  <c r="K217" i="8"/>
  <c r="J217" i="8"/>
  <c r="I217" i="8"/>
  <c r="K216" i="8"/>
  <c r="L211" i="8"/>
  <c r="L210" i="8" s="1"/>
  <c r="L209" i="8" s="1"/>
  <c r="K211" i="8"/>
  <c r="J211" i="8"/>
  <c r="I211" i="8"/>
  <c r="K210" i="8"/>
  <c r="J210" i="8"/>
  <c r="J209" i="8" s="1"/>
  <c r="I210" i="8"/>
  <c r="I209" i="8" s="1"/>
  <c r="K209" i="8"/>
  <c r="L207" i="8"/>
  <c r="L206" i="8" s="1"/>
  <c r="K207" i="8"/>
  <c r="J207" i="8"/>
  <c r="I207" i="8"/>
  <c r="K206" i="8"/>
  <c r="J206" i="8"/>
  <c r="I206" i="8"/>
  <c r="L202" i="8"/>
  <c r="K202" i="8"/>
  <c r="K201" i="8" s="1"/>
  <c r="J202" i="8"/>
  <c r="I202" i="8"/>
  <c r="I201" i="8" s="1"/>
  <c r="L201" i="8"/>
  <c r="J201" i="8"/>
  <c r="L196" i="8"/>
  <c r="L195" i="8" s="1"/>
  <c r="K196" i="8"/>
  <c r="J196" i="8"/>
  <c r="J195" i="8" s="1"/>
  <c r="I196" i="8"/>
  <c r="I195" i="8" s="1"/>
  <c r="K195" i="8"/>
  <c r="L191" i="8"/>
  <c r="L190" i="8" s="1"/>
  <c r="K191" i="8"/>
  <c r="J191" i="8"/>
  <c r="I191" i="8"/>
  <c r="K190" i="8"/>
  <c r="J190" i="8"/>
  <c r="I190" i="8"/>
  <c r="L188" i="8"/>
  <c r="K188" i="8"/>
  <c r="K187" i="8" s="1"/>
  <c r="K186" i="8" s="1"/>
  <c r="J188" i="8"/>
  <c r="J187" i="8" s="1"/>
  <c r="J186" i="8" s="1"/>
  <c r="I188" i="8"/>
  <c r="I187" i="8" s="1"/>
  <c r="L187" i="8"/>
  <c r="L186" i="8" s="1"/>
  <c r="L180" i="8"/>
  <c r="L179" i="8" s="1"/>
  <c r="K180" i="8"/>
  <c r="J180" i="8"/>
  <c r="J179" i="8" s="1"/>
  <c r="I180" i="8"/>
  <c r="I179" i="8" s="1"/>
  <c r="K179" i="8"/>
  <c r="L175" i="8"/>
  <c r="L174" i="8" s="1"/>
  <c r="L173" i="8" s="1"/>
  <c r="K175" i="8"/>
  <c r="J175" i="8"/>
  <c r="I175" i="8"/>
  <c r="K174" i="8"/>
  <c r="J174" i="8"/>
  <c r="J173" i="8" s="1"/>
  <c r="I174" i="8"/>
  <c r="I173" i="8" s="1"/>
  <c r="K173" i="8"/>
  <c r="L171" i="8"/>
  <c r="L170" i="8" s="1"/>
  <c r="L169" i="8" s="1"/>
  <c r="K171" i="8"/>
  <c r="J171" i="8"/>
  <c r="I171" i="8"/>
  <c r="K170" i="8"/>
  <c r="J170" i="8"/>
  <c r="J169" i="8" s="1"/>
  <c r="I170" i="8"/>
  <c r="I169" i="8" s="1"/>
  <c r="K169" i="8"/>
  <c r="K168" i="8" s="1"/>
  <c r="L166" i="8"/>
  <c r="L165" i="8" s="1"/>
  <c r="K166" i="8"/>
  <c r="J166" i="8"/>
  <c r="J165" i="8" s="1"/>
  <c r="I166" i="8"/>
  <c r="I165" i="8" s="1"/>
  <c r="K165" i="8"/>
  <c r="L161" i="8"/>
  <c r="L160" i="8" s="1"/>
  <c r="K161" i="8"/>
  <c r="J161" i="8"/>
  <c r="I161" i="8"/>
  <c r="K160" i="8"/>
  <c r="J160" i="8"/>
  <c r="I160" i="8"/>
  <c r="K159" i="8"/>
  <c r="K158" i="8" s="1"/>
  <c r="L155" i="8"/>
  <c r="L154" i="8" s="1"/>
  <c r="L153" i="8" s="1"/>
  <c r="K155" i="8"/>
  <c r="J155" i="8"/>
  <c r="J154" i="8" s="1"/>
  <c r="J153" i="8" s="1"/>
  <c r="I155" i="8"/>
  <c r="I154" i="8" s="1"/>
  <c r="I153" i="8" s="1"/>
  <c r="K154" i="8"/>
  <c r="K153" i="8" s="1"/>
  <c r="L151" i="8"/>
  <c r="L150" i="8" s="1"/>
  <c r="K151" i="8"/>
  <c r="J151" i="8"/>
  <c r="J150" i="8" s="1"/>
  <c r="I151" i="8"/>
  <c r="I150" i="8" s="1"/>
  <c r="K150" i="8"/>
  <c r="L147" i="8"/>
  <c r="L146" i="8" s="1"/>
  <c r="L145" i="8" s="1"/>
  <c r="K147" i="8"/>
  <c r="J147" i="8"/>
  <c r="I147" i="8"/>
  <c r="K146" i="8"/>
  <c r="J146" i="8"/>
  <c r="J145" i="8" s="1"/>
  <c r="I146" i="8"/>
  <c r="I145" i="8" s="1"/>
  <c r="K145" i="8"/>
  <c r="L142" i="8"/>
  <c r="L141" i="8" s="1"/>
  <c r="L140" i="8" s="1"/>
  <c r="L139" i="8" s="1"/>
  <c r="K142" i="8"/>
  <c r="J142" i="8"/>
  <c r="I142" i="8"/>
  <c r="K141" i="8"/>
  <c r="J141" i="8"/>
  <c r="J140" i="8" s="1"/>
  <c r="I141" i="8"/>
  <c r="I140" i="8" s="1"/>
  <c r="K140" i="8"/>
  <c r="K139" i="8" s="1"/>
  <c r="L137" i="8"/>
  <c r="L136" i="8" s="1"/>
  <c r="L135" i="8" s="1"/>
  <c r="K137" i="8"/>
  <c r="J137" i="8"/>
  <c r="J136" i="8" s="1"/>
  <c r="J135" i="8" s="1"/>
  <c r="I137" i="8"/>
  <c r="I136" i="8" s="1"/>
  <c r="I135" i="8" s="1"/>
  <c r="K136" i="8"/>
  <c r="K135" i="8" s="1"/>
  <c r="L133" i="8"/>
  <c r="L132" i="8" s="1"/>
  <c r="L131" i="8" s="1"/>
  <c r="K133" i="8"/>
  <c r="J133" i="8"/>
  <c r="J132" i="8" s="1"/>
  <c r="J131" i="8" s="1"/>
  <c r="I133" i="8"/>
  <c r="I132" i="8" s="1"/>
  <c r="I131" i="8" s="1"/>
  <c r="K132" i="8"/>
  <c r="K131" i="8" s="1"/>
  <c r="L129" i="8"/>
  <c r="L128" i="8" s="1"/>
  <c r="L127" i="8" s="1"/>
  <c r="K129" i="8"/>
  <c r="J129" i="8"/>
  <c r="J128" i="8" s="1"/>
  <c r="J127" i="8" s="1"/>
  <c r="I129" i="8"/>
  <c r="I128" i="8" s="1"/>
  <c r="I127" i="8" s="1"/>
  <c r="K128" i="8"/>
  <c r="K127" i="8" s="1"/>
  <c r="L125" i="8"/>
  <c r="L124" i="8" s="1"/>
  <c r="L123" i="8" s="1"/>
  <c r="K125" i="8"/>
  <c r="J125" i="8"/>
  <c r="J124" i="8" s="1"/>
  <c r="J123" i="8" s="1"/>
  <c r="I125" i="8"/>
  <c r="I124" i="8" s="1"/>
  <c r="I123" i="8" s="1"/>
  <c r="K124" i="8"/>
  <c r="K123" i="8" s="1"/>
  <c r="L121" i="8"/>
  <c r="L120" i="8" s="1"/>
  <c r="L119" i="8" s="1"/>
  <c r="K121" i="8"/>
  <c r="J121" i="8"/>
  <c r="J120" i="8" s="1"/>
  <c r="J119" i="8" s="1"/>
  <c r="I121" i="8"/>
  <c r="I120" i="8" s="1"/>
  <c r="I119" i="8" s="1"/>
  <c r="K120" i="8"/>
  <c r="K119" i="8" s="1"/>
  <c r="L116" i="8"/>
  <c r="L115" i="8" s="1"/>
  <c r="L114" i="8" s="1"/>
  <c r="K116" i="8"/>
  <c r="J116" i="8"/>
  <c r="J115" i="8" s="1"/>
  <c r="J114" i="8" s="1"/>
  <c r="I116" i="8"/>
  <c r="I115" i="8" s="1"/>
  <c r="I114" i="8" s="1"/>
  <c r="K115" i="8"/>
  <c r="K114" i="8" s="1"/>
  <c r="K113" i="8" s="1"/>
  <c r="L110" i="8"/>
  <c r="K110" i="8"/>
  <c r="K109" i="8" s="1"/>
  <c r="J110" i="8"/>
  <c r="J109" i="8" s="1"/>
  <c r="I110" i="8"/>
  <c r="I109" i="8" s="1"/>
  <c r="L109" i="8"/>
  <c r="L106" i="8"/>
  <c r="L105" i="8" s="1"/>
  <c r="L104" i="8" s="1"/>
  <c r="K106" i="8"/>
  <c r="J106" i="8"/>
  <c r="J105" i="8" s="1"/>
  <c r="J104" i="8" s="1"/>
  <c r="I106" i="8"/>
  <c r="I105" i="8" s="1"/>
  <c r="K105" i="8"/>
  <c r="K104" i="8" s="1"/>
  <c r="L101" i="8"/>
  <c r="L100" i="8" s="1"/>
  <c r="L99" i="8" s="1"/>
  <c r="K101" i="8"/>
  <c r="J101" i="8"/>
  <c r="J100" i="8" s="1"/>
  <c r="J99" i="8" s="1"/>
  <c r="I101" i="8"/>
  <c r="I100" i="8" s="1"/>
  <c r="I99" i="8" s="1"/>
  <c r="K100" i="8"/>
  <c r="K99" i="8" s="1"/>
  <c r="L96" i="8"/>
  <c r="L95" i="8" s="1"/>
  <c r="L94" i="8" s="1"/>
  <c r="K96" i="8"/>
  <c r="J96" i="8"/>
  <c r="J95" i="8" s="1"/>
  <c r="J94" i="8" s="1"/>
  <c r="I96" i="8"/>
  <c r="I95" i="8" s="1"/>
  <c r="I94" i="8" s="1"/>
  <c r="K95" i="8"/>
  <c r="K94" i="8" s="1"/>
  <c r="K93" i="8" s="1"/>
  <c r="L89" i="8"/>
  <c r="K89" i="8"/>
  <c r="K88" i="8" s="1"/>
  <c r="K87" i="8" s="1"/>
  <c r="K86" i="8" s="1"/>
  <c r="J89" i="8"/>
  <c r="J88" i="8" s="1"/>
  <c r="J87" i="8" s="1"/>
  <c r="J86" i="8" s="1"/>
  <c r="I89" i="8"/>
  <c r="I88" i="8" s="1"/>
  <c r="I87" i="8" s="1"/>
  <c r="I86" i="8" s="1"/>
  <c r="L88" i="8"/>
  <c r="L87" i="8" s="1"/>
  <c r="L86" i="8" s="1"/>
  <c r="L84" i="8"/>
  <c r="L83" i="8" s="1"/>
  <c r="L82" i="8" s="1"/>
  <c r="K84" i="8"/>
  <c r="J84" i="8"/>
  <c r="I84" i="8"/>
  <c r="K83" i="8"/>
  <c r="J83" i="8"/>
  <c r="J82" i="8" s="1"/>
  <c r="I83" i="8"/>
  <c r="I82" i="8" s="1"/>
  <c r="K82" i="8"/>
  <c r="L78" i="8"/>
  <c r="L77" i="8" s="1"/>
  <c r="K78" i="8"/>
  <c r="J78" i="8"/>
  <c r="I78" i="8"/>
  <c r="K77" i="8"/>
  <c r="J77" i="8"/>
  <c r="I77" i="8"/>
  <c r="L73" i="8"/>
  <c r="K73" i="8"/>
  <c r="K72" i="8" s="1"/>
  <c r="J73" i="8"/>
  <c r="I73" i="8"/>
  <c r="I72" i="8" s="1"/>
  <c r="L72" i="8"/>
  <c r="J72" i="8"/>
  <c r="L68" i="8"/>
  <c r="L67" i="8" s="1"/>
  <c r="L66" i="8" s="1"/>
  <c r="L65" i="8" s="1"/>
  <c r="K68" i="8"/>
  <c r="J68" i="8"/>
  <c r="J67" i="8" s="1"/>
  <c r="J66" i="8" s="1"/>
  <c r="I68" i="8"/>
  <c r="I67" i="8" s="1"/>
  <c r="K67" i="8"/>
  <c r="L49" i="8"/>
  <c r="K49" i="8"/>
  <c r="K48" i="8" s="1"/>
  <c r="K47" i="8" s="1"/>
  <c r="K46" i="8" s="1"/>
  <c r="J49" i="8"/>
  <c r="J48" i="8" s="1"/>
  <c r="J47" i="8" s="1"/>
  <c r="J46" i="8" s="1"/>
  <c r="I49" i="8"/>
  <c r="I48" i="8" s="1"/>
  <c r="I47" i="8" s="1"/>
  <c r="I46" i="8" s="1"/>
  <c r="L48" i="8"/>
  <c r="L47" i="8" s="1"/>
  <c r="L46" i="8" s="1"/>
  <c r="L44" i="8"/>
  <c r="L43" i="8" s="1"/>
  <c r="L42" i="8" s="1"/>
  <c r="K44" i="8"/>
  <c r="J44" i="8"/>
  <c r="I44" i="8"/>
  <c r="K43" i="8"/>
  <c r="J43" i="8"/>
  <c r="J42" i="8" s="1"/>
  <c r="I43" i="8"/>
  <c r="I42" i="8" s="1"/>
  <c r="K42" i="8"/>
  <c r="L40" i="8"/>
  <c r="K40" i="8"/>
  <c r="J40" i="8"/>
  <c r="I40" i="8"/>
  <c r="L38" i="8"/>
  <c r="K38" i="8"/>
  <c r="J38" i="8"/>
  <c r="J37" i="8" s="1"/>
  <c r="J36" i="8" s="1"/>
  <c r="J35" i="8" s="1"/>
  <c r="I38" i="8"/>
  <c r="I37" i="8" s="1"/>
  <c r="I36" i="8" s="1"/>
  <c r="I35" i="8" s="1"/>
  <c r="L37" i="8"/>
  <c r="K37" i="8"/>
  <c r="K36" i="8" s="1"/>
  <c r="K35" i="8" s="1"/>
  <c r="L36" i="8"/>
  <c r="L35" i="8" s="1"/>
  <c r="L365" i="7"/>
  <c r="L364" i="7" s="1"/>
  <c r="K365" i="7"/>
  <c r="K364" i="7" s="1"/>
  <c r="J365" i="7"/>
  <c r="I365" i="7"/>
  <c r="J364" i="7"/>
  <c r="I364" i="7"/>
  <c r="L362" i="7"/>
  <c r="K362" i="7"/>
  <c r="J362" i="7"/>
  <c r="J361" i="7" s="1"/>
  <c r="I362" i="7"/>
  <c r="I361" i="7" s="1"/>
  <c r="L361" i="7"/>
  <c r="K361" i="7"/>
  <c r="L359" i="7"/>
  <c r="L358" i="7" s="1"/>
  <c r="K359" i="7"/>
  <c r="K358" i="7" s="1"/>
  <c r="J359" i="7"/>
  <c r="J358" i="7" s="1"/>
  <c r="I359" i="7"/>
  <c r="I358" i="7"/>
  <c r="L355" i="7"/>
  <c r="L354" i="7" s="1"/>
  <c r="K355" i="7"/>
  <c r="K354" i="7" s="1"/>
  <c r="J355" i="7"/>
  <c r="I355" i="7"/>
  <c r="J354" i="7"/>
  <c r="I354" i="7"/>
  <c r="L351" i="7"/>
  <c r="K351" i="7"/>
  <c r="J351" i="7"/>
  <c r="J350" i="7" s="1"/>
  <c r="I351" i="7"/>
  <c r="I350" i="7" s="1"/>
  <c r="L350" i="7"/>
  <c r="K350" i="7"/>
  <c r="L347" i="7"/>
  <c r="L346" i="7" s="1"/>
  <c r="K347" i="7"/>
  <c r="K346" i="7" s="1"/>
  <c r="J347" i="7"/>
  <c r="J346" i="7" s="1"/>
  <c r="I347" i="7"/>
  <c r="I346" i="7"/>
  <c r="L343" i="7"/>
  <c r="K343" i="7"/>
  <c r="J343" i="7"/>
  <c r="I343" i="7"/>
  <c r="L340" i="7"/>
  <c r="K340" i="7"/>
  <c r="J340" i="7"/>
  <c r="I340" i="7"/>
  <c r="L338" i="7"/>
  <c r="K338" i="7"/>
  <c r="J338" i="7"/>
  <c r="J337" i="7" s="1"/>
  <c r="I338" i="7"/>
  <c r="I337" i="7" s="1"/>
  <c r="L337" i="7"/>
  <c r="K337" i="7"/>
  <c r="K336" i="7" s="1"/>
  <c r="L333" i="7"/>
  <c r="K333" i="7"/>
  <c r="J333" i="7"/>
  <c r="J332" i="7" s="1"/>
  <c r="I333" i="7"/>
  <c r="I332" i="7" s="1"/>
  <c r="L332" i="7"/>
  <c r="K332" i="7"/>
  <c r="L330" i="7"/>
  <c r="L329" i="7" s="1"/>
  <c r="K330" i="7"/>
  <c r="K329" i="7" s="1"/>
  <c r="J330" i="7"/>
  <c r="J329" i="7" s="1"/>
  <c r="I330" i="7"/>
  <c r="I329" i="7"/>
  <c r="L327" i="7"/>
  <c r="L326" i="7" s="1"/>
  <c r="K327" i="7"/>
  <c r="K326" i="7" s="1"/>
  <c r="J327" i="7"/>
  <c r="I327" i="7"/>
  <c r="J326" i="7"/>
  <c r="I326" i="7"/>
  <c r="L323" i="7"/>
  <c r="K323" i="7"/>
  <c r="J323" i="7"/>
  <c r="J322" i="7" s="1"/>
  <c r="I323" i="7"/>
  <c r="I322" i="7" s="1"/>
  <c r="L322" i="7"/>
  <c r="K322" i="7"/>
  <c r="L319" i="7"/>
  <c r="L318" i="7" s="1"/>
  <c r="K319" i="7"/>
  <c r="K318" i="7" s="1"/>
  <c r="J319" i="7"/>
  <c r="J318" i="7" s="1"/>
  <c r="I319" i="7"/>
  <c r="I318" i="7"/>
  <c r="L315" i="7"/>
  <c r="K315" i="7"/>
  <c r="K314" i="7" s="1"/>
  <c r="J315" i="7"/>
  <c r="I315" i="7"/>
  <c r="L314" i="7"/>
  <c r="J314" i="7"/>
  <c r="I314" i="7"/>
  <c r="L311" i="7"/>
  <c r="K311" i="7"/>
  <c r="J311" i="7"/>
  <c r="I311" i="7"/>
  <c r="L308" i="7"/>
  <c r="K308" i="7"/>
  <c r="J308" i="7"/>
  <c r="I308" i="7"/>
  <c r="L306" i="7"/>
  <c r="L305" i="7" s="1"/>
  <c r="K306" i="7"/>
  <c r="K305" i="7" s="1"/>
  <c r="J306" i="7"/>
  <c r="J305" i="7" s="1"/>
  <c r="I306" i="7"/>
  <c r="I305" i="7"/>
  <c r="L300" i="7"/>
  <c r="K300" i="7"/>
  <c r="J300" i="7"/>
  <c r="J299" i="7" s="1"/>
  <c r="I300" i="7"/>
  <c r="I299" i="7" s="1"/>
  <c r="L299" i="7"/>
  <c r="K299" i="7"/>
  <c r="L297" i="7"/>
  <c r="L296" i="7" s="1"/>
  <c r="K297" i="7"/>
  <c r="K296" i="7" s="1"/>
  <c r="J297" i="7"/>
  <c r="J296" i="7" s="1"/>
  <c r="I297" i="7"/>
  <c r="I296" i="7"/>
  <c r="L294" i="7"/>
  <c r="K294" i="7"/>
  <c r="K293" i="7" s="1"/>
  <c r="J294" i="7"/>
  <c r="I294" i="7"/>
  <c r="L293" i="7"/>
  <c r="J293" i="7"/>
  <c r="I293" i="7"/>
  <c r="L290" i="7"/>
  <c r="K290" i="7"/>
  <c r="J290" i="7"/>
  <c r="J289" i="7" s="1"/>
  <c r="I290" i="7"/>
  <c r="I289" i="7" s="1"/>
  <c r="L289" i="7"/>
  <c r="K289" i="7"/>
  <c r="L286" i="7"/>
  <c r="L285" i="7" s="1"/>
  <c r="K286" i="7"/>
  <c r="K285" i="7" s="1"/>
  <c r="J286" i="7"/>
  <c r="J285" i="7" s="1"/>
  <c r="I286" i="7"/>
  <c r="I285" i="7"/>
  <c r="L282" i="7"/>
  <c r="K282" i="7"/>
  <c r="K281" i="7" s="1"/>
  <c r="J282" i="7"/>
  <c r="I282" i="7"/>
  <c r="L281" i="7"/>
  <c r="J281" i="7"/>
  <c r="I281" i="7"/>
  <c r="L278" i="7"/>
  <c r="K278" i="7"/>
  <c r="J278" i="7"/>
  <c r="I278" i="7"/>
  <c r="L275" i="7"/>
  <c r="K275" i="7"/>
  <c r="J275" i="7"/>
  <c r="I275" i="7"/>
  <c r="L273" i="7"/>
  <c r="L272" i="7" s="1"/>
  <c r="L271" i="7" s="1"/>
  <c r="K273" i="7"/>
  <c r="K272" i="7" s="1"/>
  <c r="K271" i="7" s="1"/>
  <c r="J273" i="7"/>
  <c r="J272" i="7" s="1"/>
  <c r="J271" i="7" s="1"/>
  <c r="I273" i="7"/>
  <c r="I272" i="7"/>
  <c r="L268" i="7"/>
  <c r="L267" i="7" s="1"/>
  <c r="K268" i="7"/>
  <c r="K267" i="7" s="1"/>
  <c r="J268" i="7"/>
  <c r="J267" i="7" s="1"/>
  <c r="I268" i="7"/>
  <c r="I267" i="7"/>
  <c r="L265" i="7"/>
  <c r="K265" i="7"/>
  <c r="K264" i="7" s="1"/>
  <c r="J265" i="7"/>
  <c r="I265" i="7"/>
  <c r="L264" i="7"/>
  <c r="J264" i="7"/>
  <c r="I264" i="7"/>
  <c r="L262" i="7"/>
  <c r="K262" i="7"/>
  <c r="J262" i="7"/>
  <c r="J261" i="7" s="1"/>
  <c r="I262" i="7"/>
  <c r="I261" i="7" s="1"/>
  <c r="L261" i="7"/>
  <c r="K261" i="7"/>
  <c r="L258" i="7"/>
  <c r="L257" i="7" s="1"/>
  <c r="K258" i="7"/>
  <c r="K257" i="7" s="1"/>
  <c r="J258" i="7"/>
  <c r="J257" i="7" s="1"/>
  <c r="I258" i="7"/>
  <c r="I257" i="7"/>
  <c r="L254" i="7"/>
  <c r="K254" i="7"/>
  <c r="K253" i="7" s="1"/>
  <c r="J254" i="7"/>
  <c r="I254" i="7"/>
  <c r="L253" i="7"/>
  <c r="J253" i="7"/>
  <c r="I253" i="7"/>
  <c r="L250" i="7"/>
  <c r="K250" i="7"/>
  <c r="J250" i="7"/>
  <c r="J249" i="7" s="1"/>
  <c r="I250" i="7"/>
  <c r="I249" i="7" s="1"/>
  <c r="I239" i="7" s="1"/>
  <c r="L249" i="7"/>
  <c r="K249" i="7"/>
  <c r="L246" i="7"/>
  <c r="K246" i="7"/>
  <c r="J246" i="7"/>
  <c r="I246" i="7"/>
  <c r="L243" i="7"/>
  <c r="K243" i="7"/>
  <c r="J243" i="7"/>
  <c r="I243" i="7"/>
  <c r="L241" i="7"/>
  <c r="K241" i="7"/>
  <c r="K240" i="7" s="1"/>
  <c r="K239" i="7" s="1"/>
  <c r="K238" i="7" s="1"/>
  <c r="J241" i="7"/>
  <c r="I241" i="7"/>
  <c r="L240" i="7"/>
  <c r="J240" i="7"/>
  <c r="I240" i="7"/>
  <c r="L234" i="7"/>
  <c r="L233" i="7" s="1"/>
  <c r="L232" i="7" s="1"/>
  <c r="K234" i="7"/>
  <c r="K233" i="7" s="1"/>
  <c r="K232" i="7" s="1"/>
  <c r="J234" i="7"/>
  <c r="J233" i="7" s="1"/>
  <c r="J232" i="7" s="1"/>
  <c r="I234" i="7"/>
  <c r="I233" i="7"/>
  <c r="I232" i="7" s="1"/>
  <c r="L230" i="7"/>
  <c r="L229" i="7" s="1"/>
  <c r="L228" i="7" s="1"/>
  <c r="K230" i="7"/>
  <c r="K229" i="7" s="1"/>
  <c r="K228" i="7" s="1"/>
  <c r="J230" i="7"/>
  <c r="J229" i="7" s="1"/>
  <c r="J228" i="7" s="1"/>
  <c r="I230" i="7"/>
  <c r="I229" i="7"/>
  <c r="I228" i="7" s="1"/>
  <c r="L221" i="7"/>
  <c r="L220" i="7" s="1"/>
  <c r="K221" i="7"/>
  <c r="K220" i="7" s="1"/>
  <c r="J221" i="7"/>
  <c r="J220" i="7" s="1"/>
  <c r="I221" i="7"/>
  <c r="I220" i="7"/>
  <c r="L218" i="7"/>
  <c r="K218" i="7"/>
  <c r="K217" i="7" s="1"/>
  <c r="J218" i="7"/>
  <c r="I218" i="7"/>
  <c r="L217" i="7"/>
  <c r="J217" i="7"/>
  <c r="I217" i="7"/>
  <c r="I216" i="7"/>
  <c r="L211" i="7"/>
  <c r="K211" i="7"/>
  <c r="K210" i="7" s="1"/>
  <c r="K209" i="7" s="1"/>
  <c r="J211" i="7"/>
  <c r="I211" i="7"/>
  <c r="L210" i="7"/>
  <c r="L209" i="7" s="1"/>
  <c r="J210" i="7"/>
  <c r="J209" i="7" s="1"/>
  <c r="I210" i="7"/>
  <c r="I209" i="7"/>
  <c r="L207" i="7"/>
  <c r="K207" i="7"/>
  <c r="K206" i="7" s="1"/>
  <c r="J207" i="7"/>
  <c r="I207" i="7"/>
  <c r="L206" i="7"/>
  <c r="J206" i="7"/>
  <c r="I206" i="7"/>
  <c r="L202" i="7"/>
  <c r="L201" i="7" s="1"/>
  <c r="K202" i="7"/>
  <c r="J202" i="7"/>
  <c r="J201" i="7" s="1"/>
  <c r="I202" i="7"/>
  <c r="I201" i="7" s="1"/>
  <c r="K201" i="7"/>
  <c r="L196" i="7"/>
  <c r="L195" i="7" s="1"/>
  <c r="K196" i="7"/>
  <c r="K195" i="7" s="1"/>
  <c r="J196" i="7"/>
  <c r="J195" i="7" s="1"/>
  <c r="I196" i="7"/>
  <c r="I195" i="7"/>
  <c r="L191" i="7"/>
  <c r="K191" i="7"/>
  <c r="K190" i="7" s="1"/>
  <c r="J191" i="7"/>
  <c r="I191" i="7"/>
  <c r="L190" i="7"/>
  <c r="J190" i="7"/>
  <c r="I190" i="7"/>
  <c r="L188" i="7"/>
  <c r="L187" i="7" s="1"/>
  <c r="L186" i="7" s="1"/>
  <c r="K188" i="7"/>
  <c r="J188" i="7"/>
  <c r="J187" i="7" s="1"/>
  <c r="I188" i="7"/>
  <c r="I187" i="7" s="1"/>
  <c r="I186" i="7" s="1"/>
  <c r="I185" i="7" s="1"/>
  <c r="K187" i="7"/>
  <c r="K186" i="7" s="1"/>
  <c r="L180" i="7"/>
  <c r="L179" i="7" s="1"/>
  <c r="K180" i="7"/>
  <c r="K179" i="7" s="1"/>
  <c r="J180" i="7"/>
  <c r="J179" i="7" s="1"/>
  <c r="I180" i="7"/>
  <c r="I179" i="7"/>
  <c r="L175" i="7"/>
  <c r="K175" i="7"/>
  <c r="K174" i="7" s="1"/>
  <c r="K173" i="7" s="1"/>
  <c r="J175" i="7"/>
  <c r="I175" i="7"/>
  <c r="L174" i="7"/>
  <c r="J174" i="7"/>
  <c r="J173" i="7" s="1"/>
  <c r="I174" i="7"/>
  <c r="I173" i="7"/>
  <c r="L171" i="7"/>
  <c r="K171" i="7"/>
  <c r="K170" i="7" s="1"/>
  <c r="K169" i="7" s="1"/>
  <c r="J171" i="7"/>
  <c r="I171" i="7"/>
  <c r="L170" i="7"/>
  <c r="L169" i="7" s="1"/>
  <c r="J170" i="7"/>
  <c r="J169" i="7" s="1"/>
  <c r="J168" i="7" s="1"/>
  <c r="I170" i="7"/>
  <c r="I169" i="7"/>
  <c r="I168" i="7" s="1"/>
  <c r="L166" i="7"/>
  <c r="L165" i="7" s="1"/>
  <c r="K166" i="7"/>
  <c r="K165" i="7" s="1"/>
  <c r="J166" i="7"/>
  <c r="J165" i="7" s="1"/>
  <c r="I166" i="7"/>
  <c r="I165" i="7"/>
  <c r="L161" i="7"/>
  <c r="L160" i="7" s="1"/>
  <c r="L159" i="7" s="1"/>
  <c r="L158" i="7" s="1"/>
  <c r="K161" i="7"/>
  <c r="K160" i="7" s="1"/>
  <c r="J161" i="7"/>
  <c r="I161" i="7"/>
  <c r="I160" i="7" s="1"/>
  <c r="I159" i="7" s="1"/>
  <c r="I158" i="7" s="1"/>
  <c r="J160" i="7"/>
  <c r="J159" i="7" s="1"/>
  <c r="J158" i="7" s="1"/>
  <c r="L155" i="7"/>
  <c r="L154" i="7" s="1"/>
  <c r="L153" i="7" s="1"/>
  <c r="K155" i="7"/>
  <c r="K154" i="7" s="1"/>
  <c r="K153" i="7" s="1"/>
  <c r="J155" i="7"/>
  <c r="J154" i="7" s="1"/>
  <c r="J153" i="7" s="1"/>
  <c r="I155" i="7"/>
  <c r="I154" i="7"/>
  <c r="I153" i="7" s="1"/>
  <c r="L151" i="7"/>
  <c r="L150" i="7" s="1"/>
  <c r="K151" i="7"/>
  <c r="K150" i="7" s="1"/>
  <c r="J151" i="7"/>
  <c r="J150" i="7" s="1"/>
  <c r="I151" i="7"/>
  <c r="I150" i="7"/>
  <c r="L147" i="7"/>
  <c r="K147" i="7"/>
  <c r="K146" i="7" s="1"/>
  <c r="K145" i="7" s="1"/>
  <c r="J147" i="7"/>
  <c r="I147" i="7"/>
  <c r="L146" i="7"/>
  <c r="L145" i="7" s="1"/>
  <c r="J146" i="7"/>
  <c r="J145" i="7" s="1"/>
  <c r="I146" i="7"/>
  <c r="I145" i="7"/>
  <c r="L142" i="7"/>
  <c r="K142" i="7"/>
  <c r="K141" i="7" s="1"/>
  <c r="K140" i="7" s="1"/>
  <c r="J142" i="7"/>
  <c r="I142" i="7"/>
  <c r="L141" i="7"/>
  <c r="L140" i="7" s="1"/>
  <c r="L139" i="7" s="1"/>
  <c r="J141" i="7"/>
  <c r="J140" i="7" s="1"/>
  <c r="J139" i="7" s="1"/>
  <c r="I141" i="7"/>
  <c r="I140" i="7"/>
  <c r="L137" i="7"/>
  <c r="K137" i="7"/>
  <c r="K136" i="7" s="1"/>
  <c r="K135" i="7" s="1"/>
  <c r="J137" i="7"/>
  <c r="J136" i="7" s="1"/>
  <c r="J135" i="7" s="1"/>
  <c r="I137" i="7"/>
  <c r="L136" i="7"/>
  <c r="L135" i="7" s="1"/>
  <c r="I136" i="7"/>
  <c r="I135" i="7" s="1"/>
  <c r="L133" i="7"/>
  <c r="K133" i="7"/>
  <c r="K132" i="7" s="1"/>
  <c r="K131" i="7" s="1"/>
  <c r="J133" i="7"/>
  <c r="J132" i="7" s="1"/>
  <c r="J131" i="7" s="1"/>
  <c r="I133" i="7"/>
  <c r="L132" i="7"/>
  <c r="L131" i="7" s="1"/>
  <c r="I132" i="7"/>
  <c r="I131" i="7" s="1"/>
  <c r="L129" i="7"/>
  <c r="K129" i="7"/>
  <c r="K128" i="7" s="1"/>
  <c r="K127" i="7" s="1"/>
  <c r="J129" i="7"/>
  <c r="J128" i="7" s="1"/>
  <c r="J127" i="7" s="1"/>
  <c r="I129" i="7"/>
  <c r="L128" i="7"/>
  <c r="L127" i="7" s="1"/>
  <c r="I128" i="7"/>
  <c r="I127" i="7" s="1"/>
  <c r="L125" i="7"/>
  <c r="K125" i="7"/>
  <c r="K124" i="7" s="1"/>
  <c r="K123" i="7" s="1"/>
  <c r="J125" i="7"/>
  <c r="J124" i="7" s="1"/>
  <c r="J123" i="7" s="1"/>
  <c r="I125" i="7"/>
  <c r="L124" i="7"/>
  <c r="L123" i="7" s="1"/>
  <c r="I124" i="7"/>
  <c r="I123" i="7" s="1"/>
  <c r="L121" i="7"/>
  <c r="K121" i="7"/>
  <c r="K120" i="7" s="1"/>
  <c r="K119" i="7" s="1"/>
  <c r="J121" i="7"/>
  <c r="J120" i="7" s="1"/>
  <c r="J119" i="7" s="1"/>
  <c r="I121" i="7"/>
  <c r="L120" i="7"/>
  <c r="L119" i="7" s="1"/>
  <c r="I120" i="7"/>
  <c r="I119" i="7" s="1"/>
  <c r="L116" i="7"/>
  <c r="K116" i="7"/>
  <c r="K115" i="7" s="1"/>
  <c r="K114" i="7" s="1"/>
  <c r="J116" i="7"/>
  <c r="J115" i="7" s="1"/>
  <c r="J114" i="7" s="1"/>
  <c r="I116" i="7"/>
  <c r="L115" i="7"/>
  <c r="L114" i="7" s="1"/>
  <c r="I115" i="7"/>
  <c r="I114" i="7" s="1"/>
  <c r="L110" i="7"/>
  <c r="L109" i="7" s="1"/>
  <c r="K110" i="7"/>
  <c r="J110" i="7"/>
  <c r="J109" i="7" s="1"/>
  <c r="I110" i="7"/>
  <c r="I109" i="7" s="1"/>
  <c r="K109" i="7"/>
  <c r="L106" i="7"/>
  <c r="K106" i="7"/>
  <c r="K105" i="7" s="1"/>
  <c r="K104" i="7" s="1"/>
  <c r="J106" i="7"/>
  <c r="J105" i="7" s="1"/>
  <c r="I106" i="7"/>
  <c r="L105" i="7"/>
  <c r="L104" i="7" s="1"/>
  <c r="I105" i="7"/>
  <c r="L101" i="7"/>
  <c r="K101" i="7"/>
  <c r="K100" i="7" s="1"/>
  <c r="K99" i="7" s="1"/>
  <c r="J101" i="7"/>
  <c r="J100" i="7" s="1"/>
  <c r="J99" i="7" s="1"/>
  <c r="I101" i="7"/>
  <c r="L100" i="7"/>
  <c r="L99" i="7" s="1"/>
  <c r="I100" i="7"/>
  <c r="I99" i="7" s="1"/>
  <c r="L96" i="7"/>
  <c r="K96" i="7"/>
  <c r="K95" i="7" s="1"/>
  <c r="K94" i="7" s="1"/>
  <c r="K93" i="7" s="1"/>
  <c r="J96" i="7"/>
  <c r="J95" i="7" s="1"/>
  <c r="J94" i="7" s="1"/>
  <c r="I96" i="7"/>
  <c r="L95" i="7"/>
  <c r="L94" i="7" s="1"/>
  <c r="L93" i="7" s="1"/>
  <c r="I95" i="7"/>
  <c r="I94" i="7" s="1"/>
  <c r="L89" i="7"/>
  <c r="L88" i="7" s="1"/>
  <c r="L87" i="7" s="1"/>
  <c r="L86" i="7" s="1"/>
  <c r="K89" i="7"/>
  <c r="J89" i="7"/>
  <c r="J88" i="7" s="1"/>
  <c r="J87" i="7" s="1"/>
  <c r="J86" i="7" s="1"/>
  <c r="I89" i="7"/>
  <c r="I88" i="7" s="1"/>
  <c r="I87" i="7" s="1"/>
  <c r="I86" i="7" s="1"/>
  <c r="K88" i="7"/>
  <c r="K87" i="7" s="1"/>
  <c r="K86" i="7" s="1"/>
  <c r="L84" i="7"/>
  <c r="K84" i="7"/>
  <c r="K83" i="7" s="1"/>
  <c r="K82" i="7" s="1"/>
  <c r="J84" i="7"/>
  <c r="I84" i="7"/>
  <c r="I83" i="7" s="1"/>
  <c r="I82" i="7" s="1"/>
  <c r="L83" i="7"/>
  <c r="J83" i="7"/>
  <c r="J82" i="7" s="1"/>
  <c r="L82" i="7"/>
  <c r="L78" i="7"/>
  <c r="L77" i="7" s="1"/>
  <c r="K78" i="7"/>
  <c r="K77" i="7" s="1"/>
  <c r="J78" i="7"/>
  <c r="I78" i="7"/>
  <c r="I77" i="7" s="1"/>
  <c r="J77" i="7"/>
  <c r="L73" i="7"/>
  <c r="L72" i="7" s="1"/>
  <c r="L66" i="7" s="1"/>
  <c r="L65" i="7" s="1"/>
  <c r="K73" i="7"/>
  <c r="J73" i="7"/>
  <c r="J72" i="7" s="1"/>
  <c r="I73" i="7"/>
  <c r="I72" i="7" s="1"/>
  <c r="K72" i="7"/>
  <c r="L68" i="7"/>
  <c r="K68" i="7"/>
  <c r="K67" i="7" s="1"/>
  <c r="K66" i="7" s="1"/>
  <c r="K65" i="7" s="1"/>
  <c r="J68" i="7"/>
  <c r="J67" i="7" s="1"/>
  <c r="I68" i="7"/>
  <c r="L67" i="7"/>
  <c r="I67" i="7"/>
  <c r="I66" i="7" s="1"/>
  <c r="I65" i="7" s="1"/>
  <c r="L49" i="7"/>
  <c r="L48" i="7" s="1"/>
  <c r="L47" i="7" s="1"/>
  <c r="L46" i="7" s="1"/>
  <c r="K49" i="7"/>
  <c r="J49" i="7"/>
  <c r="J48" i="7" s="1"/>
  <c r="J47" i="7" s="1"/>
  <c r="J46" i="7" s="1"/>
  <c r="I49" i="7"/>
  <c r="I48" i="7" s="1"/>
  <c r="I47" i="7" s="1"/>
  <c r="I46" i="7" s="1"/>
  <c r="K48" i="7"/>
  <c r="K47" i="7" s="1"/>
  <c r="K46" i="7" s="1"/>
  <c r="L44" i="7"/>
  <c r="L43" i="7" s="1"/>
  <c r="L42" i="7" s="1"/>
  <c r="K44" i="7"/>
  <c r="K43" i="7" s="1"/>
  <c r="K42" i="7" s="1"/>
  <c r="J44" i="7"/>
  <c r="I44" i="7"/>
  <c r="I43" i="7" s="1"/>
  <c r="I42" i="7" s="1"/>
  <c r="J43" i="7"/>
  <c r="J42" i="7" s="1"/>
  <c r="L40" i="7"/>
  <c r="K40" i="7"/>
  <c r="J40" i="7"/>
  <c r="I40" i="7"/>
  <c r="L38" i="7"/>
  <c r="K38" i="7"/>
  <c r="K37" i="7" s="1"/>
  <c r="K36" i="7" s="1"/>
  <c r="J38" i="7"/>
  <c r="J37" i="7" s="1"/>
  <c r="J36" i="7" s="1"/>
  <c r="J35" i="7" s="1"/>
  <c r="I38" i="7"/>
  <c r="L37" i="7"/>
  <c r="L36" i="7" s="1"/>
  <c r="L35" i="7" s="1"/>
  <c r="I37" i="7"/>
  <c r="I36" i="7" s="1"/>
  <c r="I35" i="7" s="1"/>
  <c r="L365" i="6"/>
  <c r="L364" i="6" s="1"/>
  <c r="K365" i="6"/>
  <c r="J365" i="6"/>
  <c r="I365" i="6"/>
  <c r="I364" i="6" s="1"/>
  <c r="K364" i="6"/>
  <c r="J364" i="6"/>
  <c r="L362" i="6"/>
  <c r="K362" i="6"/>
  <c r="K361" i="6" s="1"/>
  <c r="J362" i="6"/>
  <c r="J361" i="6" s="1"/>
  <c r="I362" i="6"/>
  <c r="I361" i="6" s="1"/>
  <c r="L361" i="6"/>
  <c r="L359" i="6"/>
  <c r="L358" i="6" s="1"/>
  <c r="K359" i="6"/>
  <c r="J359" i="6"/>
  <c r="J358" i="6" s="1"/>
  <c r="I359" i="6"/>
  <c r="K358" i="6"/>
  <c r="I358" i="6"/>
  <c r="L355" i="6"/>
  <c r="L354" i="6" s="1"/>
  <c r="K355" i="6"/>
  <c r="J355" i="6"/>
  <c r="I355" i="6"/>
  <c r="I354" i="6" s="1"/>
  <c r="K354" i="6"/>
  <c r="J354" i="6"/>
  <c r="L351" i="6"/>
  <c r="K351" i="6"/>
  <c r="K350" i="6" s="1"/>
  <c r="J351" i="6"/>
  <c r="J350" i="6" s="1"/>
  <c r="I351" i="6"/>
  <c r="I350" i="6" s="1"/>
  <c r="L350" i="6"/>
  <c r="L347" i="6"/>
  <c r="L346" i="6" s="1"/>
  <c r="K347" i="6"/>
  <c r="J347" i="6"/>
  <c r="J346" i="6" s="1"/>
  <c r="I347" i="6"/>
  <c r="K346" i="6"/>
  <c r="I346" i="6"/>
  <c r="L343" i="6"/>
  <c r="K343" i="6"/>
  <c r="J343" i="6"/>
  <c r="I343" i="6"/>
  <c r="L340" i="6"/>
  <c r="K340" i="6"/>
  <c r="J340" i="6"/>
  <c r="I340" i="6"/>
  <c r="L338" i="6"/>
  <c r="K338" i="6"/>
  <c r="K337" i="6" s="1"/>
  <c r="K336" i="6" s="1"/>
  <c r="J338" i="6"/>
  <c r="J337" i="6" s="1"/>
  <c r="I338" i="6"/>
  <c r="I337" i="6" s="1"/>
  <c r="L337" i="6"/>
  <c r="L336" i="6" s="1"/>
  <c r="L333" i="6"/>
  <c r="K333" i="6"/>
  <c r="K332" i="6" s="1"/>
  <c r="J333" i="6"/>
  <c r="J332" i="6" s="1"/>
  <c r="I333" i="6"/>
  <c r="I332" i="6" s="1"/>
  <c r="L332" i="6"/>
  <c r="L330" i="6"/>
  <c r="L329" i="6" s="1"/>
  <c r="K330" i="6"/>
  <c r="J330" i="6"/>
  <c r="J329" i="6" s="1"/>
  <c r="I330" i="6"/>
  <c r="K329" i="6"/>
  <c r="I329" i="6"/>
  <c r="L327" i="6"/>
  <c r="L326" i="6" s="1"/>
  <c r="K327" i="6"/>
  <c r="J327" i="6"/>
  <c r="I327" i="6"/>
  <c r="I326" i="6" s="1"/>
  <c r="K326" i="6"/>
  <c r="J326" i="6"/>
  <c r="L323" i="6"/>
  <c r="K323" i="6"/>
  <c r="K322" i="6" s="1"/>
  <c r="J323" i="6"/>
  <c r="J322" i="6" s="1"/>
  <c r="I323" i="6"/>
  <c r="I322" i="6" s="1"/>
  <c r="L322" i="6"/>
  <c r="L319" i="6"/>
  <c r="L318" i="6" s="1"/>
  <c r="K319" i="6"/>
  <c r="J319" i="6"/>
  <c r="J318" i="6" s="1"/>
  <c r="I319" i="6"/>
  <c r="K318" i="6"/>
  <c r="I318" i="6"/>
  <c r="L315" i="6"/>
  <c r="L314" i="6" s="1"/>
  <c r="K315" i="6"/>
  <c r="J315" i="6"/>
  <c r="I315" i="6"/>
  <c r="I314" i="6" s="1"/>
  <c r="K314" i="6"/>
  <c r="J314" i="6"/>
  <c r="L311" i="6"/>
  <c r="K311" i="6"/>
  <c r="J311" i="6"/>
  <c r="I311" i="6"/>
  <c r="L308" i="6"/>
  <c r="L305" i="6" s="1"/>
  <c r="K308" i="6"/>
  <c r="J308" i="6"/>
  <c r="I308" i="6"/>
  <c r="L306" i="6"/>
  <c r="K306" i="6"/>
  <c r="J306" i="6"/>
  <c r="J305" i="6" s="1"/>
  <c r="J304" i="6" s="1"/>
  <c r="I306" i="6"/>
  <c r="K305" i="6"/>
  <c r="K304" i="6" s="1"/>
  <c r="I305" i="6"/>
  <c r="I304" i="6" s="1"/>
  <c r="L300" i="6"/>
  <c r="K300" i="6"/>
  <c r="K299" i="6" s="1"/>
  <c r="J300" i="6"/>
  <c r="J299" i="6" s="1"/>
  <c r="I300" i="6"/>
  <c r="I299" i="6" s="1"/>
  <c r="L299" i="6"/>
  <c r="L297" i="6"/>
  <c r="K297" i="6"/>
  <c r="J297" i="6"/>
  <c r="J296" i="6" s="1"/>
  <c r="I297" i="6"/>
  <c r="L296" i="6"/>
  <c r="K296" i="6"/>
  <c r="I296" i="6"/>
  <c r="L294" i="6"/>
  <c r="L293" i="6" s="1"/>
  <c r="K294" i="6"/>
  <c r="J294" i="6"/>
  <c r="I294" i="6"/>
  <c r="I293" i="6" s="1"/>
  <c r="K293" i="6"/>
  <c r="J293" i="6"/>
  <c r="L290" i="6"/>
  <c r="K290" i="6"/>
  <c r="K289" i="6" s="1"/>
  <c r="J290" i="6"/>
  <c r="J289" i="6" s="1"/>
  <c r="I290" i="6"/>
  <c r="I289" i="6" s="1"/>
  <c r="L289" i="6"/>
  <c r="L286" i="6"/>
  <c r="K286" i="6"/>
  <c r="J286" i="6"/>
  <c r="J285" i="6" s="1"/>
  <c r="I286" i="6"/>
  <c r="L285" i="6"/>
  <c r="K285" i="6"/>
  <c r="I285" i="6"/>
  <c r="L282" i="6"/>
  <c r="L281" i="6" s="1"/>
  <c r="K282" i="6"/>
  <c r="J282" i="6"/>
  <c r="I282" i="6"/>
  <c r="I281" i="6" s="1"/>
  <c r="K281" i="6"/>
  <c r="J281" i="6"/>
  <c r="L278" i="6"/>
  <c r="K278" i="6"/>
  <c r="J278" i="6"/>
  <c r="I278" i="6"/>
  <c r="L275" i="6"/>
  <c r="K275" i="6"/>
  <c r="J275" i="6"/>
  <c r="I275" i="6"/>
  <c r="L273" i="6"/>
  <c r="K273" i="6"/>
  <c r="J273" i="6"/>
  <c r="J272" i="6" s="1"/>
  <c r="I273" i="6"/>
  <c r="L272" i="6"/>
  <c r="K272" i="6"/>
  <c r="I272" i="6"/>
  <c r="L268" i="6"/>
  <c r="L267" i="6" s="1"/>
  <c r="K268" i="6"/>
  <c r="J268" i="6"/>
  <c r="J267" i="6" s="1"/>
  <c r="I268" i="6"/>
  <c r="K267" i="6"/>
  <c r="I267" i="6"/>
  <c r="L265" i="6"/>
  <c r="L264" i="6" s="1"/>
  <c r="K265" i="6"/>
  <c r="J265" i="6"/>
  <c r="I265" i="6"/>
  <c r="I264" i="6" s="1"/>
  <c r="K264" i="6"/>
  <c r="J264" i="6"/>
  <c r="L262" i="6"/>
  <c r="K262" i="6"/>
  <c r="K261" i="6" s="1"/>
  <c r="J262" i="6"/>
  <c r="J261" i="6" s="1"/>
  <c r="I262" i="6"/>
  <c r="I261" i="6" s="1"/>
  <c r="L261" i="6"/>
  <c r="L258" i="6"/>
  <c r="L257" i="6" s="1"/>
  <c r="K258" i="6"/>
  <c r="J258" i="6"/>
  <c r="J257" i="6" s="1"/>
  <c r="I258" i="6"/>
  <c r="K257" i="6"/>
  <c r="I257" i="6"/>
  <c r="L254" i="6"/>
  <c r="L253" i="6" s="1"/>
  <c r="K254" i="6"/>
  <c r="J254" i="6"/>
  <c r="I254" i="6"/>
  <c r="I253" i="6" s="1"/>
  <c r="K253" i="6"/>
  <c r="J253" i="6"/>
  <c r="L250" i="6"/>
  <c r="K250" i="6"/>
  <c r="K249" i="6" s="1"/>
  <c r="J250" i="6"/>
  <c r="J249" i="6" s="1"/>
  <c r="I250" i="6"/>
  <c r="I249" i="6" s="1"/>
  <c r="L249" i="6"/>
  <c r="L246" i="6"/>
  <c r="K246" i="6"/>
  <c r="J246" i="6"/>
  <c r="I246" i="6"/>
  <c r="L243" i="6"/>
  <c r="K243" i="6"/>
  <c r="J243" i="6"/>
  <c r="I243" i="6"/>
  <c r="L241" i="6"/>
  <c r="L240" i="6" s="1"/>
  <c r="K241" i="6"/>
  <c r="J241" i="6"/>
  <c r="I241" i="6"/>
  <c r="I240" i="6" s="1"/>
  <c r="K240" i="6"/>
  <c r="J240" i="6"/>
  <c r="L234" i="6"/>
  <c r="K234" i="6"/>
  <c r="J234" i="6"/>
  <c r="J233" i="6" s="1"/>
  <c r="J232" i="6" s="1"/>
  <c r="I234" i="6"/>
  <c r="L233" i="6"/>
  <c r="K233" i="6"/>
  <c r="K232" i="6" s="1"/>
  <c r="I233" i="6"/>
  <c r="I232" i="6" s="1"/>
  <c r="L232" i="6"/>
  <c r="L230" i="6"/>
  <c r="L229" i="6" s="1"/>
  <c r="L228" i="6" s="1"/>
  <c r="K230" i="6"/>
  <c r="J230" i="6"/>
  <c r="J229" i="6" s="1"/>
  <c r="J228" i="6" s="1"/>
  <c r="I230" i="6"/>
  <c r="K229" i="6"/>
  <c r="K228" i="6" s="1"/>
  <c r="I229" i="6"/>
  <c r="I228" i="6" s="1"/>
  <c r="L221" i="6"/>
  <c r="L220" i="6" s="1"/>
  <c r="K221" i="6"/>
  <c r="J221" i="6"/>
  <c r="J220" i="6" s="1"/>
  <c r="I221" i="6"/>
  <c r="K220" i="6"/>
  <c r="I220" i="6"/>
  <c r="L218" i="6"/>
  <c r="L217" i="6" s="1"/>
  <c r="L216" i="6" s="1"/>
  <c r="K218" i="6"/>
  <c r="J218" i="6"/>
  <c r="I218" i="6"/>
  <c r="I217" i="6" s="1"/>
  <c r="I216" i="6" s="1"/>
  <c r="K217" i="6"/>
  <c r="J217" i="6"/>
  <c r="J216" i="6" s="1"/>
  <c r="K216" i="6"/>
  <c r="L211" i="6"/>
  <c r="L210" i="6" s="1"/>
  <c r="L209" i="6" s="1"/>
  <c r="K211" i="6"/>
  <c r="J211" i="6"/>
  <c r="I211" i="6"/>
  <c r="I210" i="6" s="1"/>
  <c r="I209" i="6" s="1"/>
  <c r="K210" i="6"/>
  <c r="J210" i="6"/>
  <c r="J209" i="6" s="1"/>
  <c r="K209" i="6"/>
  <c r="L207" i="6"/>
  <c r="L206" i="6" s="1"/>
  <c r="K207" i="6"/>
  <c r="J207" i="6"/>
  <c r="I207" i="6"/>
  <c r="I206" i="6" s="1"/>
  <c r="K206" i="6"/>
  <c r="J206" i="6"/>
  <c r="L202" i="6"/>
  <c r="K202" i="6"/>
  <c r="K201" i="6" s="1"/>
  <c r="J202" i="6"/>
  <c r="J201" i="6" s="1"/>
  <c r="I202" i="6"/>
  <c r="I201" i="6" s="1"/>
  <c r="L201" i="6"/>
  <c r="L196" i="6"/>
  <c r="L195" i="6" s="1"/>
  <c r="K196" i="6"/>
  <c r="J196" i="6"/>
  <c r="J195" i="6" s="1"/>
  <c r="I196" i="6"/>
  <c r="K195" i="6"/>
  <c r="I195" i="6"/>
  <c r="L191" i="6"/>
  <c r="L190" i="6" s="1"/>
  <c r="K191" i="6"/>
  <c r="J191" i="6"/>
  <c r="I191" i="6"/>
  <c r="I190" i="6" s="1"/>
  <c r="K190" i="6"/>
  <c r="J190" i="6"/>
  <c r="L188" i="6"/>
  <c r="K188" i="6"/>
  <c r="K187" i="6" s="1"/>
  <c r="J188" i="6"/>
  <c r="J187" i="6" s="1"/>
  <c r="J186" i="6" s="1"/>
  <c r="I188" i="6"/>
  <c r="I187" i="6" s="1"/>
  <c r="I186" i="6" s="1"/>
  <c r="I185" i="6" s="1"/>
  <c r="L187" i="6"/>
  <c r="L186" i="6" s="1"/>
  <c r="L180" i="6"/>
  <c r="K180" i="6"/>
  <c r="J180" i="6"/>
  <c r="J179" i="6" s="1"/>
  <c r="I180" i="6"/>
  <c r="L179" i="6"/>
  <c r="K179" i="6"/>
  <c r="I179" i="6"/>
  <c r="L175" i="6"/>
  <c r="L174" i="6" s="1"/>
  <c r="L173" i="6" s="1"/>
  <c r="K175" i="6"/>
  <c r="J175" i="6"/>
  <c r="I175" i="6"/>
  <c r="I174" i="6" s="1"/>
  <c r="I173" i="6" s="1"/>
  <c r="K174" i="6"/>
  <c r="J174" i="6"/>
  <c r="J173" i="6" s="1"/>
  <c r="K173" i="6"/>
  <c r="L171" i="6"/>
  <c r="L170" i="6" s="1"/>
  <c r="L169" i="6" s="1"/>
  <c r="K171" i="6"/>
  <c r="K170" i="6" s="1"/>
  <c r="K169" i="6" s="1"/>
  <c r="K168" i="6" s="1"/>
  <c r="J171" i="6"/>
  <c r="I171" i="6"/>
  <c r="I170" i="6" s="1"/>
  <c r="I169" i="6" s="1"/>
  <c r="J170" i="6"/>
  <c r="J169" i="6" s="1"/>
  <c r="J168" i="6" s="1"/>
  <c r="L166" i="6"/>
  <c r="L165" i="6" s="1"/>
  <c r="K166" i="6"/>
  <c r="J166" i="6"/>
  <c r="J165" i="6" s="1"/>
  <c r="I166" i="6"/>
  <c r="K165" i="6"/>
  <c r="I165" i="6"/>
  <c r="L161" i="6"/>
  <c r="L160" i="6" s="1"/>
  <c r="K161" i="6"/>
  <c r="J161" i="6"/>
  <c r="I161" i="6"/>
  <c r="I160" i="6" s="1"/>
  <c r="I159" i="6" s="1"/>
  <c r="I158" i="6" s="1"/>
  <c r="K160" i="6"/>
  <c r="J160" i="6"/>
  <c r="J159" i="6" s="1"/>
  <c r="J158" i="6" s="1"/>
  <c r="K159" i="6"/>
  <c r="K158" i="6" s="1"/>
  <c r="L155" i="6"/>
  <c r="L154" i="6" s="1"/>
  <c r="L153" i="6" s="1"/>
  <c r="K155" i="6"/>
  <c r="J155" i="6"/>
  <c r="J154" i="6" s="1"/>
  <c r="J153" i="6" s="1"/>
  <c r="I155" i="6"/>
  <c r="K154" i="6"/>
  <c r="K153" i="6" s="1"/>
  <c r="I154" i="6"/>
  <c r="I153" i="6" s="1"/>
  <c r="L151" i="6"/>
  <c r="L150" i="6" s="1"/>
  <c r="K151" i="6"/>
  <c r="J151" i="6"/>
  <c r="J150" i="6" s="1"/>
  <c r="I151" i="6"/>
  <c r="K150" i="6"/>
  <c r="I150" i="6"/>
  <c r="L147" i="6"/>
  <c r="L146" i="6" s="1"/>
  <c r="L145" i="6" s="1"/>
  <c r="K147" i="6"/>
  <c r="K146" i="6" s="1"/>
  <c r="K145" i="6" s="1"/>
  <c r="J147" i="6"/>
  <c r="I147" i="6"/>
  <c r="I146" i="6" s="1"/>
  <c r="I145" i="6" s="1"/>
  <c r="J146" i="6"/>
  <c r="J145" i="6" s="1"/>
  <c r="L142" i="6"/>
  <c r="L141" i="6" s="1"/>
  <c r="L140" i="6" s="1"/>
  <c r="L139" i="6" s="1"/>
  <c r="K142" i="6"/>
  <c r="J142" i="6"/>
  <c r="I142" i="6"/>
  <c r="I141" i="6" s="1"/>
  <c r="I140" i="6" s="1"/>
  <c r="K141" i="6"/>
  <c r="J141" i="6"/>
  <c r="J140" i="6" s="1"/>
  <c r="J139" i="6" s="1"/>
  <c r="K140" i="6"/>
  <c r="L137" i="6"/>
  <c r="L136" i="6" s="1"/>
  <c r="L135" i="6" s="1"/>
  <c r="K137" i="6"/>
  <c r="J137" i="6"/>
  <c r="J136" i="6" s="1"/>
  <c r="J135" i="6" s="1"/>
  <c r="I137" i="6"/>
  <c r="K136" i="6"/>
  <c r="K135" i="6" s="1"/>
  <c r="I136" i="6"/>
  <c r="I135" i="6" s="1"/>
  <c r="L133" i="6"/>
  <c r="L132" i="6" s="1"/>
  <c r="L131" i="6" s="1"/>
  <c r="K133" i="6"/>
  <c r="J133" i="6"/>
  <c r="J132" i="6" s="1"/>
  <c r="J131" i="6" s="1"/>
  <c r="I133" i="6"/>
  <c r="K132" i="6"/>
  <c r="K131" i="6" s="1"/>
  <c r="I132" i="6"/>
  <c r="I131" i="6" s="1"/>
  <c r="L129" i="6"/>
  <c r="L128" i="6" s="1"/>
  <c r="L127" i="6" s="1"/>
  <c r="K129" i="6"/>
  <c r="J129" i="6"/>
  <c r="J128" i="6" s="1"/>
  <c r="J127" i="6" s="1"/>
  <c r="I129" i="6"/>
  <c r="K128" i="6"/>
  <c r="K127" i="6" s="1"/>
  <c r="I128" i="6"/>
  <c r="I127" i="6" s="1"/>
  <c r="L125" i="6"/>
  <c r="L124" i="6" s="1"/>
  <c r="L123" i="6" s="1"/>
  <c r="K125" i="6"/>
  <c r="J125" i="6"/>
  <c r="J124" i="6" s="1"/>
  <c r="J123" i="6" s="1"/>
  <c r="I125" i="6"/>
  <c r="K124" i="6"/>
  <c r="K123" i="6" s="1"/>
  <c r="I124" i="6"/>
  <c r="I123" i="6" s="1"/>
  <c r="L121" i="6"/>
  <c r="L120" i="6" s="1"/>
  <c r="L119" i="6" s="1"/>
  <c r="K121" i="6"/>
  <c r="J121" i="6"/>
  <c r="J120" i="6" s="1"/>
  <c r="J119" i="6" s="1"/>
  <c r="I121" i="6"/>
  <c r="K120" i="6"/>
  <c r="K119" i="6" s="1"/>
  <c r="I120" i="6"/>
  <c r="I119" i="6" s="1"/>
  <c r="L116" i="6"/>
  <c r="L115" i="6" s="1"/>
  <c r="L114" i="6" s="1"/>
  <c r="L113" i="6" s="1"/>
  <c r="K116" i="6"/>
  <c r="J116" i="6"/>
  <c r="J115" i="6" s="1"/>
  <c r="J114" i="6" s="1"/>
  <c r="I116" i="6"/>
  <c r="K115" i="6"/>
  <c r="K114" i="6" s="1"/>
  <c r="I115" i="6"/>
  <c r="I114" i="6" s="1"/>
  <c r="I113" i="6" s="1"/>
  <c r="L110" i="6"/>
  <c r="K110" i="6"/>
  <c r="K109" i="6" s="1"/>
  <c r="J110" i="6"/>
  <c r="J109" i="6" s="1"/>
  <c r="I110" i="6"/>
  <c r="I109" i="6" s="1"/>
  <c r="L109" i="6"/>
  <c r="L106" i="6"/>
  <c r="L105" i="6" s="1"/>
  <c r="L104" i="6" s="1"/>
  <c r="K106" i="6"/>
  <c r="J106" i="6"/>
  <c r="J105" i="6" s="1"/>
  <c r="I106" i="6"/>
  <c r="K105" i="6"/>
  <c r="K104" i="6" s="1"/>
  <c r="I105" i="6"/>
  <c r="I104" i="6" s="1"/>
  <c r="L101" i="6"/>
  <c r="L100" i="6" s="1"/>
  <c r="L99" i="6" s="1"/>
  <c r="K101" i="6"/>
  <c r="J101" i="6"/>
  <c r="J100" i="6" s="1"/>
  <c r="J99" i="6" s="1"/>
  <c r="I101" i="6"/>
  <c r="K100" i="6"/>
  <c r="K99" i="6" s="1"/>
  <c r="I100" i="6"/>
  <c r="I99" i="6" s="1"/>
  <c r="L96" i="6"/>
  <c r="L95" i="6" s="1"/>
  <c r="L94" i="6" s="1"/>
  <c r="K96" i="6"/>
  <c r="J96" i="6"/>
  <c r="J95" i="6" s="1"/>
  <c r="J94" i="6" s="1"/>
  <c r="I96" i="6"/>
  <c r="K95" i="6"/>
  <c r="K94" i="6" s="1"/>
  <c r="I95" i="6"/>
  <c r="I94" i="6" s="1"/>
  <c r="I93" i="6" s="1"/>
  <c r="L89" i="6"/>
  <c r="K89" i="6"/>
  <c r="K88" i="6" s="1"/>
  <c r="K87" i="6" s="1"/>
  <c r="K86" i="6" s="1"/>
  <c r="J89" i="6"/>
  <c r="J88" i="6" s="1"/>
  <c r="J87" i="6" s="1"/>
  <c r="J86" i="6" s="1"/>
  <c r="I89" i="6"/>
  <c r="I88" i="6" s="1"/>
  <c r="I87" i="6" s="1"/>
  <c r="I86" i="6" s="1"/>
  <c r="L88" i="6"/>
  <c r="L87" i="6" s="1"/>
  <c r="L86" i="6" s="1"/>
  <c r="L84" i="6"/>
  <c r="L83" i="6" s="1"/>
  <c r="L82" i="6" s="1"/>
  <c r="K84" i="6"/>
  <c r="K83" i="6" s="1"/>
  <c r="K82" i="6" s="1"/>
  <c r="J84" i="6"/>
  <c r="I84" i="6"/>
  <c r="J83" i="6"/>
  <c r="J82" i="6" s="1"/>
  <c r="I83" i="6"/>
  <c r="I82" i="6"/>
  <c r="L78" i="6"/>
  <c r="L77" i="6" s="1"/>
  <c r="L66" i="6" s="1"/>
  <c r="K78" i="6"/>
  <c r="K77" i="6" s="1"/>
  <c r="J78" i="6"/>
  <c r="I78" i="6"/>
  <c r="J77" i="6"/>
  <c r="I77" i="6"/>
  <c r="L73" i="6"/>
  <c r="K73" i="6"/>
  <c r="K72" i="6" s="1"/>
  <c r="J73" i="6"/>
  <c r="I73" i="6"/>
  <c r="I72" i="6" s="1"/>
  <c r="L72" i="6"/>
  <c r="J72" i="6"/>
  <c r="L68" i="6"/>
  <c r="K68" i="6"/>
  <c r="J68" i="6"/>
  <c r="J67" i="6" s="1"/>
  <c r="J66" i="6" s="1"/>
  <c r="J65" i="6" s="1"/>
  <c r="I68" i="6"/>
  <c r="L67" i="6"/>
  <c r="K67" i="6"/>
  <c r="K66" i="6" s="1"/>
  <c r="K65" i="6" s="1"/>
  <c r="I67" i="6"/>
  <c r="L49" i="6"/>
  <c r="K49" i="6"/>
  <c r="K48" i="6" s="1"/>
  <c r="K47" i="6" s="1"/>
  <c r="K46" i="6" s="1"/>
  <c r="J49" i="6"/>
  <c r="J48" i="6" s="1"/>
  <c r="J47" i="6" s="1"/>
  <c r="J46" i="6" s="1"/>
  <c r="I49" i="6"/>
  <c r="I48" i="6" s="1"/>
  <c r="I47" i="6" s="1"/>
  <c r="I46" i="6" s="1"/>
  <c r="L48" i="6"/>
  <c r="L47" i="6" s="1"/>
  <c r="L46" i="6" s="1"/>
  <c r="L44" i="6"/>
  <c r="L43" i="6" s="1"/>
  <c r="L42" i="6" s="1"/>
  <c r="K44" i="6"/>
  <c r="K43" i="6" s="1"/>
  <c r="K42" i="6" s="1"/>
  <c r="J44" i="6"/>
  <c r="I44" i="6"/>
  <c r="J43" i="6"/>
  <c r="J42" i="6" s="1"/>
  <c r="I43" i="6"/>
  <c r="I42" i="6"/>
  <c r="L40" i="6"/>
  <c r="K40" i="6"/>
  <c r="J40" i="6"/>
  <c r="I40" i="6"/>
  <c r="L38" i="6"/>
  <c r="K38" i="6"/>
  <c r="J38" i="6"/>
  <c r="J37" i="6" s="1"/>
  <c r="J36" i="6" s="1"/>
  <c r="I38" i="6"/>
  <c r="L37" i="6"/>
  <c r="K37" i="6"/>
  <c r="K36" i="6" s="1"/>
  <c r="K35" i="6" s="1"/>
  <c r="I37" i="6"/>
  <c r="I36" i="6" s="1"/>
  <c r="I35" i="6" s="1"/>
  <c r="L36" i="6"/>
  <c r="L365" i="5"/>
  <c r="K365" i="5"/>
  <c r="J365" i="5"/>
  <c r="I365" i="5"/>
  <c r="I364" i="5" s="1"/>
  <c r="L364" i="5"/>
  <c r="K364" i="5"/>
  <c r="J364" i="5"/>
  <c r="L362" i="5"/>
  <c r="L361" i="5" s="1"/>
  <c r="K362" i="5"/>
  <c r="K361" i="5" s="1"/>
  <c r="J362" i="5"/>
  <c r="I362" i="5"/>
  <c r="J361" i="5"/>
  <c r="I361" i="5"/>
  <c r="L359" i="5"/>
  <c r="K359" i="5"/>
  <c r="K358" i="5" s="1"/>
  <c r="J359" i="5"/>
  <c r="J358" i="5" s="1"/>
  <c r="I359" i="5"/>
  <c r="I358" i="5" s="1"/>
  <c r="L358" i="5"/>
  <c r="L355" i="5"/>
  <c r="K355" i="5"/>
  <c r="J355" i="5"/>
  <c r="I355" i="5"/>
  <c r="I354" i="5" s="1"/>
  <c r="L354" i="5"/>
  <c r="K354" i="5"/>
  <c r="J354" i="5"/>
  <c r="L351" i="5"/>
  <c r="L350" i="5" s="1"/>
  <c r="K351" i="5"/>
  <c r="K350" i="5" s="1"/>
  <c r="J351" i="5"/>
  <c r="I351" i="5"/>
  <c r="J350" i="5"/>
  <c r="I350" i="5"/>
  <c r="L347" i="5"/>
  <c r="K347" i="5"/>
  <c r="K346" i="5" s="1"/>
  <c r="J347" i="5"/>
  <c r="J346" i="5" s="1"/>
  <c r="J336" i="5" s="1"/>
  <c r="I347" i="5"/>
  <c r="I346" i="5" s="1"/>
  <c r="L346" i="5"/>
  <c r="L343" i="5"/>
  <c r="K343" i="5"/>
  <c r="J343" i="5"/>
  <c r="I343" i="5"/>
  <c r="L340" i="5"/>
  <c r="K340" i="5"/>
  <c r="J340" i="5"/>
  <c r="I340" i="5"/>
  <c r="L338" i="5"/>
  <c r="L337" i="5" s="1"/>
  <c r="K338" i="5"/>
  <c r="K337" i="5" s="1"/>
  <c r="K336" i="5" s="1"/>
  <c r="J338" i="5"/>
  <c r="I338" i="5"/>
  <c r="J337" i="5"/>
  <c r="I337" i="5"/>
  <c r="L333" i="5"/>
  <c r="L332" i="5" s="1"/>
  <c r="K333" i="5"/>
  <c r="K332" i="5" s="1"/>
  <c r="J333" i="5"/>
  <c r="I333" i="5"/>
  <c r="J332" i="5"/>
  <c r="I332" i="5"/>
  <c r="L330" i="5"/>
  <c r="K330" i="5"/>
  <c r="K329" i="5" s="1"/>
  <c r="J330" i="5"/>
  <c r="J329" i="5" s="1"/>
  <c r="I330" i="5"/>
  <c r="I329" i="5" s="1"/>
  <c r="L329" i="5"/>
  <c r="L327" i="5"/>
  <c r="K327" i="5"/>
  <c r="J327" i="5"/>
  <c r="I327" i="5"/>
  <c r="I326" i="5" s="1"/>
  <c r="L326" i="5"/>
  <c r="K326" i="5"/>
  <c r="J326" i="5"/>
  <c r="L323" i="5"/>
  <c r="L322" i="5" s="1"/>
  <c r="K323" i="5"/>
  <c r="K322" i="5" s="1"/>
  <c r="J323" i="5"/>
  <c r="I323" i="5"/>
  <c r="J322" i="5"/>
  <c r="I322" i="5"/>
  <c r="L319" i="5"/>
  <c r="K319" i="5"/>
  <c r="K318" i="5" s="1"/>
  <c r="J319" i="5"/>
  <c r="J318" i="5" s="1"/>
  <c r="I319" i="5"/>
  <c r="I318" i="5" s="1"/>
  <c r="L318" i="5"/>
  <c r="L315" i="5"/>
  <c r="K315" i="5"/>
  <c r="J315" i="5"/>
  <c r="I315" i="5"/>
  <c r="I314" i="5" s="1"/>
  <c r="L314" i="5"/>
  <c r="K314" i="5"/>
  <c r="J314" i="5"/>
  <c r="L311" i="5"/>
  <c r="K311" i="5"/>
  <c r="J311" i="5"/>
  <c r="I311" i="5"/>
  <c r="L308" i="5"/>
  <c r="K308" i="5"/>
  <c r="J308" i="5"/>
  <c r="I308" i="5"/>
  <c r="L306" i="5"/>
  <c r="K306" i="5"/>
  <c r="K305" i="5" s="1"/>
  <c r="J306" i="5"/>
  <c r="J305" i="5" s="1"/>
  <c r="I306" i="5"/>
  <c r="I305" i="5" s="1"/>
  <c r="L305" i="5"/>
  <c r="L300" i="5"/>
  <c r="L299" i="5" s="1"/>
  <c r="K300" i="5"/>
  <c r="K299" i="5" s="1"/>
  <c r="J300" i="5"/>
  <c r="I300" i="5"/>
  <c r="J299" i="5"/>
  <c r="I299" i="5"/>
  <c r="L297" i="5"/>
  <c r="K297" i="5"/>
  <c r="K296" i="5" s="1"/>
  <c r="J297" i="5"/>
  <c r="J296" i="5" s="1"/>
  <c r="I297" i="5"/>
  <c r="L296" i="5"/>
  <c r="I296" i="5"/>
  <c r="L294" i="5"/>
  <c r="K294" i="5"/>
  <c r="J294" i="5"/>
  <c r="I294" i="5"/>
  <c r="I293" i="5" s="1"/>
  <c r="L293" i="5"/>
  <c r="K293" i="5"/>
  <c r="J293" i="5"/>
  <c r="L290" i="5"/>
  <c r="L289" i="5" s="1"/>
  <c r="K290" i="5"/>
  <c r="K289" i="5" s="1"/>
  <c r="J290" i="5"/>
  <c r="I290" i="5"/>
  <c r="J289" i="5"/>
  <c r="I289" i="5"/>
  <c r="L286" i="5"/>
  <c r="K286" i="5"/>
  <c r="K285" i="5" s="1"/>
  <c r="J286" i="5"/>
  <c r="J285" i="5" s="1"/>
  <c r="I286" i="5"/>
  <c r="L285" i="5"/>
  <c r="I285" i="5"/>
  <c r="L282" i="5"/>
  <c r="K282" i="5"/>
  <c r="J282" i="5"/>
  <c r="I282" i="5"/>
  <c r="I281" i="5" s="1"/>
  <c r="I271" i="5" s="1"/>
  <c r="L281" i="5"/>
  <c r="K281" i="5"/>
  <c r="J281" i="5"/>
  <c r="L278" i="5"/>
  <c r="K278" i="5"/>
  <c r="J278" i="5"/>
  <c r="I278" i="5"/>
  <c r="L275" i="5"/>
  <c r="K275" i="5"/>
  <c r="J275" i="5"/>
  <c r="I275" i="5"/>
  <c r="L273" i="5"/>
  <c r="K273" i="5"/>
  <c r="K272" i="5" s="1"/>
  <c r="J273" i="5"/>
  <c r="J272" i="5" s="1"/>
  <c r="J271" i="5" s="1"/>
  <c r="I273" i="5"/>
  <c r="L272" i="5"/>
  <c r="I272" i="5"/>
  <c r="L268" i="5"/>
  <c r="K268" i="5"/>
  <c r="K267" i="5" s="1"/>
  <c r="J268" i="5"/>
  <c r="J267" i="5" s="1"/>
  <c r="I268" i="5"/>
  <c r="L267" i="5"/>
  <c r="I267" i="5"/>
  <c r="L265" i="5"/>
  <c r="K265" i="5"/>
  <c r="J265" i="5"/>
  <c r="I265" i="5"/>
  <c r="I264" i="5" s="1"/>
  <c r="L264" i="5"/>
  <c r="K264" i="5"/>
  <c r="J264" i="5"/>
  <c r="L262" i="5"/>
  <c r="L261" i="5" s="1"/>
  <c r="K262" i="5"/>
  <c r="K261" i="5" s="1"/>
  <c r="J262" i="5"/>
  <c r="I262" i="5"/>
  <c r="J261" i="5"/>
  <c r="I261" i="5"/>
  <c r="L258" i="5"/>
  <c r="K258" i="5"/>
  <c r="K257" i="5" s="1"/>
  <c r="J258" i="5"/>
  <c r="J257" i="5" s="1"/>
  <c r="I258" i="5"/>
  <c r="L257" i="5"/>
  <c r="I257" i="5"/>
  <c r="L254" i="5"/>
  <c r="K254" i="5"/>
  <c r="J254" i="5"/>
  <c r="I254" i="5"/>
  <c r="I253" i="5" s="1"/>
  <c r="L253" i="5"/>
  <c r="K253" i="5"/>
  <c r="J253" i="5"/>
  <c r="L250" i="5"/>
  <c r="L249" i="5" s="1"/>
  <c r="L239" i="5" s="1"/>
  <c r="K250" i="5"/>
  <c r="K249" i="5" s="1"/>
  <c r="J250" i="5"/>
  <c r="I250" i="5"/>
  <c r="J249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I240" i="5" s="1"/>
  <c r="L240" i="5"/>
  <c r="K240" i="5"/>
  <c r="K239" i="5" s="1"/>
  <c r="J240" i="5"/>
  <c r="L234" i="5"/>
  <c r="K234" i="5"/>
  <c r="K233" i="5" s="1"/>
  <c r="K232" i="5" s="1"/>
  <c r="J234" i="5"/>
  <c r="J233" i="5" s="1"/>
  <c r="J232" i="5" s="1"/>
  <c r="I234" i="5"/>
  <c r="L233" i="5"/>
  <c r="L232" i="5" s="1"/>
  <c r="I233" i="5"/>
  <c r="I232" i="5"/>
  <c r="L230" i="5"/>
  <c r="K230" i="5"/>
  <c r="K229" i="5" s="1"/>
  <c r="K228" i="5" s="1"/>
  <c r="J230" i="5"/>
  <c r="J229" i="5" s="1"/>
  <c r="J228" i="5" s="1"/>
  <c r="I230" i="5"/>
  <c r="L229" i="5"/>
  <c r="L228" i="5" s="1"/>
  <c r="I229" i="5"/>
  <c r="I228" i="5"/>
  <c r="L221" i="5"/>
  <c r="K221" i="5"/>
  <c r="K220" i="5" s="1"/>
  <c r="J221" i="5"/>
  <c r="J220" i="5" s="1"/>
  <c r="I221" i="5"/>
  <c r="L220" i="5"/>
  <c r="I220" i="5"/>
  <c r="L218" i="5"/>
  <c r="K218" i="5"/>
  <c r="J218" i="5"/>
  <c r="I218" i="5"/>
  <c r="I217" i="5" s="1"/>
  <c r="I216" i="5" s="1"/>
  <c r="L217" i="5"/>
  <c r="K217" i="5"/>
  <c r="K216" i="5" s="1"/>
  <c r="J217" i="5"/>
  <c r="L216" i="5"/>
  <c r="L211" i="5"/>
  <c r="K211" i="5"/>
  <c r="J211" i="5"/>
  <c r="I211" i="5"/>
  <c r="I210" i="5" s="1"/>
  <c r="I209" i="5" s="1"/>
  <c r="L210" i="5"/>
  <c r="K210" i="5"/>
  <c r="K209" i="5" s="1"/>
  <c r="J210" i="5"/>
  <c r="J209" i="5" s="1"/>
  <c r="L209" i="5"/>
  <c r="L207" i="5"/>
  <c r="K207" i="5"/>
  <c r="J207" i="5"/>
  <c r="I207" i="5"/>
  <c r="I206" i="5" s="1"/>
  <c r="L206" i="5"/>
  <c r="K206" i="5"/>
  <c r="J206" i="5"/>
  <c r="L202" i="5"/>
  <c r="L201" i="5" s="1"/>
  <c r="K202" i="5"/>
  <c r="K201" i="5" s="1"/>
  <c r="J202" i="5"/>
  <c r="I202" i="5"/>
  <c r="J201" i="5"/>
  <c r="I201" i="5"/>
  <c r="L196" i="5"/>
  <c r="K196" i="5"/>
  <c r="K195" i="5" s="1"/>
  <c r="J196" i="5"/>
  <c r="J195" i="5" s="1"/>
  <c r="I196" i="5"/>
  <c r="L195" i="5"/>
  <c r="I195" i="5"/>
  <c r="L191" i="5"/>
  <c r="K191" i="5"/>
  <c r="J191" i="5"/>
  <c r="I191" i="5"/>
  <c r="I190" i="5" s="1"/>
  <c r="L190" i="5"/>
  <c r="K190" i="5"/>
  <c r="J190" i="5"/>
  <c r="J186" i="5" s="1"/>
  <c r="L188" i="5"/>
  <c r="L187" i="5" s="1"/>
  <c r="K188" i="5"/>
  <c r="K187" i="5" s="1"/>
  <c r="K186" i="5" s="1"/>
  <c r="J188" i="5"/>
  <c r="I188" i="5"/>
  <c r="J187" i="5"/>
  <c r="I187" i="5"/>
  <c r="L180" i="5"/>
  <c r="K180" i="5"/>
  <c r="K179" i="5" s="1"/>
  <c r="J180" i="5"/>
  <c r="J179" i="5" s="1"/>
  <c r="I180" i="5"/>
  <c r="L179" i="5"/>
  <c r="I179" i="5"/>
  <c r="L175" i="5"/>
  <c r="K175" i="5"/>
  <c r="J175" i="5"/>
  <c r="I175" i="5"/>
  <c r="I174" i="5" s="1"/>
  <c r="I173" i="5" s="1"/>
  <c r="L174" i="5"/>
  <c r="L173" i="5" s="1"/>
  <c r="K174" i="5"/>
  <c r="J174" i="5"/>
  <c r="L171" i="5"/>
  <c r="K171" i="5"/>
  <c r="J171" i="5"/>
  <c r="I171" i="5"/>
  <c r="I170" i="5" s="1"/>
  <c r="I169" i="5" s="1"/>
  <c r="I168" i="5" s="1"/>
  <c r="L170" i="5"/>
  <c r="L169" i="5" s="1"/>
  <c r="L168" i="5" s="1"/>
  <c r="K170" i="5"/>
  <c r="K169" i="5" s="1"/>
  <c r="J170" i="5"/>
  <c r="J169" i="5" s="1"/>
  <c r="L166" i="5"/>
  <c r="L165" i="5" s="1"/>
  <c r="K166" i="5"/>
  <c r="K165" i="5" s="1"/>
  <c r="J166" i="5"/>
  <c r="J165" i="5" s="1"/>
  <c r="I166" i="5"/>
  <c r="I165" i="5"/>
  <c r="L161" i="5"/>
  <c r="K161" i="5"/>
  <c r="J161" i="5"/>
  <c r="I161" i="5"/>
  <c r="I160" i="5" s="1"/>
  <c r="I159" i="5" s="1"/>
  <c r="I158" i="5" s="1"/>
  <c r="L160" i="5"/>
  <c r="L159" i="5" s="1"/>
  <c r="L158" i="5" s="1"/>
  <c r="K160" i="5"/>
  <c r="K159" i="5" s="1"/>
  <c r="K158" i="5" s="1"/>
  <c r="J160" i="5"/>
  <c r="J159" i="5" s="1"/>
  <c r="J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/>
  <c r="I153" i="5"/>
  <c r="L151" i="5"/>
  <c r="L150" i="5" s="1"/>
  <c r="K151" i="5"/>
  <c r="K150" i="5" s="1"/>
  <c r="J151" i="5"/>
  <c r="J150" i="5" s="1"/>
  <c r="I151" i="5"/>
  <c r="I150" i="5"/>
  <c r="L147" i="5"/>
  <c r="K147" i="5"/>
  <c r="J147" i="5"/>
  <c r="I147" i="5"/>
  <c r="I146" i="5" s="1"/>
  <c r="I145" i="5" s="1"/>
  <c r="L146" i="5"/>
  <c r="L145" i="5" s="1"/>
  <c r="K146" i="5"/>
  <c r="K145" i="5" s="1"/>
  <c r="J146" i="5"/>
  <c r="J145" i="5" s="1"/>
  <c r="L142" i="5"/>
  <c r="K142" i="5"/>
  <c r="J142" i="5"/>
  <c r="I142" i="5"/>
  <c r="I141" i="5" s="1"/>
  <c r="I140" i="5" s="1"/>
  <c r="I139" i="5" s="1"/>
  <c r="L141" i="5"/>
  <c r="L140" i="5" s="1"/>
  <c r="K141" i="5"/>
  <c r="K140" i="5" s="1"/>
  <c r="K139" i="5" s="1"/>
  <c r="J141" i="5"/>
  <c r="J140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/>
  <c r="I135" i="5"/>
  <c r="L133" i="5"/>
  <c r="L132" i="5" s="1"/>
  <c r="L131" i="5" s="1"/>
  <c r="K133" i="5"/>
  <c r="K132" i="5" s="1"/>
  <c r="K131" i="5" s="1"/>
  <c r="J133" i="5"/>
  <c r="J132" i="5" s="1"/>
  <c r="J131" i="5" s="1"/>
  <c r="I133" i="5"/>
  <c r="I132" i="5"/>
  <c r="I131" i="5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/>
  <c r="I123" i="5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J116" i="5"/>
  <c r="J115" i="5" s="1"/>
  <c r="J114" i="5" s="1"/>
  <c r="J113" i="5" s="1"/>
  <c r="I116" i="5"/>
  <c r="I115" i="5"/>
  <c r="I114" i="5"/>
  <c r="I113" i="5" s="1"/>
  <c r="L110" i="5"/>
  <c r="L109" i="5" s="1"/>
  <c r="K110" i="5"/>
  <c r="K109" i="5" s="1"/>
  <c r="J110" i="5"/>
  <c r="I110" i="5"/>
  <c r="J109" i="5"/>
  <c r="I109" i="5"/>
  <c r="L106" i="5"/>
  <c r="L105" i="5" s="1"/>
  <c r="K106" i="5"/>
  <c r="K105" i="5" s="1"/>
  <c r="K104" i="5" s="1"/>
  <c r="J106" i="5"/>
  <c r="J105" i="5" s="1"/>
  <c r="J104" i="5" s="1"/>
  <c r="I106" i="5"/>
  <c r="I105" i="5" s="1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K93" i="5" s="1"/>
  <c r="J96" i="5"/>
  <c r="J95" i="5" s="1"/>
  <c r="J94" i="5" s="1"/>
  <c r="I96" i="5"/>
  <c r="I95" i="5" s="1"/>
  <c r="I94" i="5" s="1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/>
  <c r="I87" i="5" s="1"/>
  <c r="I86" i="5" s="1"/>
  <c r="L84" i="5"/>
  <c r="K84" i="5"/>
  <c r="J84" i="5"/>
  <c r="I84" i="5"/>
  <c r="I83" i="5" s="1"/>
  <c r="I82" i="5" s="1"/>
  <c r="L83" i="5"/>
  <c r="L82" i="5" s="1"/>
  <c r="K83" i="5"/>
  <c r="K82" i="5" s="1"/>
  <c r="J83" i="5"/>
  <c r="J82" i="5" s="1"/>
  <c r="L78" i="5"/>
  <c r="K78" i="5"/>
  <c r="J78" i="5"/>
  <c r="I78" i="5"/>
  <c r="I77" i="5" s="1"/>
  <c r="I66" i="5" s="1"/>
  <c r="I65" i="5" s="1"/>
  <c r="L77" i="5"/>
  <c r="K77" i="5"/>
  <c r="J77" i="5"/>
  <c r="L73" i="5"/>
  <c r="L72" i="5" s="1"/>
  <c r="K73" i="5"/>
  <c r="K72" i="5" s="1"/>
  <c r="J73" i="5"/>
  <c r="J72" i="5" s="1"/>
  <c r="I73" i="5"/>
  <c r="I72" i="5"/>
  <c r="L68" i="5"/>
  <c r="L67" i="5" s="1"/>
  <c r="L66" i="5" s="1"/>
  <c r="K68" i="5"/>
  <c r="K67" i="5" s="1"/>
  <c r="J68" i="5"/>
  <c r="J67" i="5" s="1"/>
  <c r="J66" i="5" s="1"/>
  <c r="J65" i="5" s="1"/>
  <c r="I68" i="5"/>
  <c r="I67" i="5"/>
  <c r="L49" i="5"/>
  <c r="L48" i="5" s="1"/>
  <c r="L47" i="5" s="1"/>
  <c r="L46" i="5" s="1"/>
  <c r="K49" i="5"/>
  <c r="K48" i="5" s="1"/>
  <c r="K47" i="5" s="1"/>
  <c r="K46" i="5" s="1"/>
  <c r="J49" i="5"/>
  <c r="J48" i="5" s="1"/>
  <c r="J47" i="5" s="1"/>
  <c r="J46" i="5" s="1"/>
  <c r="I49" i="5"/>
  <c r="I48" i="5"/>
  <c r="I47" i="5" s="1"/>
  <c r="I46" i="5" s="1"/>
  <c r="L44" i="5"/>
  <c r="K44" i="5"/>
  <c r="J44" i="5"/>
  <c r="I44" i="5"/>
  <c r="I43" i="5" s="1"/>
  <c r="I42" i="5" s="1"/>
  <c r="L43" i="5"/>
  <c r="L42" i="5" s="1"/>
  <c r="K43" i="5"/>
  <c r="K42" i="5" s="1"/>
  <c r="J43" i="5"/>
  <c r="J42" i="5" s="1"/>
  <c r="L40" i="5"/>
  <c r="K40" i="5"/>
  <c r="J40" i="5"/>
  <c r="I40" i="5"/>
  <c r="I37" i="5" s="1"/>
  <c r="I36" i="5" s="1"/>
  <c r="I35" i="5" s="1"/>
  <c r="L38" i="5"/>
  <c r="L37" i="5" s="1"/>
  <c r="L36" i="5" s="1"/>
  <c r="K38" i="5"/>
  <c r="K37" i="5" s="1"/>
  <c r="K36" i="5" s="1"/>
  <c r="J38" i="5"/>
  <c r="J37" i="5" s="1"/>
  <c r="J36" i="5" s="1"/>
  <c r="J35" i="5" s="1"/>
  <c r="I38" i="5"/>
  <c r="L365" i="4"/>
  <c r="K365" i="4"/>
  <c r="J365" i="4"/>
  <c r="I365" i="4"/>
  <c r="I364" i="4" s="1"/>
  <c r="L364" i="4"/>
  <c r="K364" i="4"/>
  <c r="J364" i="4"/>
  <c r="L362" i="4"/>
  <c r="L361" i="4" s="1"/>
  <c r="K362" i="4"/>
  <c r="J362" i="4"/>
  <c r="I362" i="4"/>
  <c r="I361" i="4" s="1"/>
  <c r="K361" i="4"/>
  <c r="J361" i="4"/>
  <c r="L359" i="4"/>
  <c r="K359" i="4"/>
  <c r="K358" i="4" s="1"/>
  <c r="J359" i="4"/>
  <c r="J358" i="4" s="1"/>
  <c r="I359" i="4"/>
  <c r="L358" i="4"/>
  <c r="I358" i="4"/>
  <c r="L355" i="4"/>
  <c r="K355" i="4"/>
  <c r="J355" i="4"/>
  <c r="I355" i="4"/>
  <c r="I354" i="4" s="1"/>
  <c r="L354" i="4"/>
  <c r="K354" i="4"/>
  <c r="J354" i="4"/>
  <c r="L351" i="4"/>
  <c r="L350" i="4" s="1"/>
  <c r="K351" i="4"/>
  <c r="J351" i="4"/>
  <c r="I351" i="4"/>
  <c r="I350" i="4" s="1"/>
  <c r="K350" i="4"/>
  <c r="J350" i="4"/>
  <c r="L347" i="4"/>
  <c r="K347" i="4"/>
  <c r="K346" i="4" s="1"/>
  <c r="J347" i="4"/>
  <c r="J346" i="4" s="1"/>
  <c r="I347" i="4"/>
  <c r="L346" i="4"/>
  <c r="I346" i="4"/>
  <c r="L343" i="4"/>
  <c r="K343" i="4"/>
  <c r="J343" i="4"/>
  <c r="I343" i="4"/>
  <c r="L340" i="4"/>
  <c r="K340" i="4"/>
  <c r="J340" i="4"/>
  <c r="I340" i="4"/>
  <c r="L338" i="4"/>
  <c r="L337" i="4" s="1"/>
  <c r="K338" i="4"/>
  <c r="J338" i="4"/>
  <c r="I338" i="4"/>
  <c r="I337" i="4" s="1"/>
  <c r="K337" i="4"/>
  <c r="J337" i="4"/>
  <c r="L333" i="4"/>
  <c r="L332" i="4" s="1"/>
  <c r="K333" i="4"/>
  <c r="J333" i="4"/>
  <c r="I333" i="4"/>
  <c r="I332" i="4" s="1"/>
  <c r="K332" i="4"/>
  <c r="J332" i="4"/>
  <c r="L330" i="4"/>
  <c r="K330" i="4"/>
  <c r="K329" i="4" s="1"/>
  <c r="J330" i="4"/>
  <c r="J329" i="4" s="1"/>
  <c r="I330" i="4"/>
  <c r="L329" i="4"/>
  <c r="I329" i="4"/>
  <c r="L327" i="4"/>
  <c r="K327" i="4"/>
  <c r="J327" i="4"/>
  <c r="I327" i="4"/>
  <c r="I326" i="4" s="1"/>
  <c r="L326" i="4"/>
  <c r="K326" i="4"/>
  <c r="J326" i="4"/>
  <c r="L323" i="4"/>
  <c r="L322" i="4" s="1"/>
  <c r="K323" i="4"/>
  <c r="J323" i="4"/>
  <c r="I323" i="4"/>
  <c r="I322" i="4" s="1"/>
  <c r="K322" i="4"/>
  <c r="J322" i="4"/>
  <c r="L319" i="4"/>
  <c r="K319" i="4"/>
  <c r="K318" i="4" s="1"/>
  <c r="J319" i="4"/>
  <c r="J318" i="4" s="1"/>
  <c r="I319" i="4"/>
  <c r="L318" i="4"/>
  <c r="I318" i="4"/>
  <c r="L315" i="4"/>
  <c r="K315" i="4"/>
  <c r="J315" i="4"/>
  <c r="I315" i="4"/>
  <c r="I314" i="4" s="1"/>
  <c r="L314" i="4"/>
  <c r="K314" i="4"/>
  <c r="J314" i="4"/>
  <c r="L311" i="4"/>
  <c r="K311" i="4"/>
  <c r="J311" i="4"/>
  <c r="I311" i="4"/>
  <c r="L308" i="4"/>
  <c r="K308" i="4"/>
  <c r="J308" i="4"/>
  <c r="I308" i="4"/>
  <c r="L306" i="4"/>
  <c r="K306" i="4"/>
  <c r="K305" i="4" s="1"/>
  <c r="K304" i="4" s="1"/>
  <c r="J306" i="4"/>
  <c r="J305" i="4" s="1"/>
  <c r="J304" i="4" s="1"/>
  <c r="I306" i="4"/>
  <c r="L305" i="4"/>
  <c r="I305" i="4"/>
  <c r="L300" i="4"/>
  <c r="L299" i="4" s="1"/>
  <c r="K300" i="4"/>
  <c r="J300" i="4"/>
  <c r="J299" i="4" s="1"/>
  <c r="I300" i="4"/>
  <c r="I299" i="4" s="1"/>
  <c r="K299" i="4"/>
  <c r="L297" i="4"/>
  <c r="K297" i="4"/>
  <c r="K296" i="4" s="1"/>
  <c r="J297" i="4"/>
  <c r="J296" i="4" s="1"/>
  <c r="I297" i="4"/>
  <c r="L296" i="4"/>
  <c r="I296" i="4"/>
  <c r="L294" i="4"/>
  <c r="L293" i="4" s="1"/>
  <c r="K294" i="4"/>
  <c r="J294" i="4"/>
  <c r="I294" i="4"/>
  <c r="I293" i="4" s="1"/>
  <c r="K293" i="4"/>
  <c r="J293" i="4"/>
  <c r="L290" i="4"/>
  <c r="L289" i="4" s="1"/>
  <c r="K290" i="4"/>
  <c r="J290" i="4"/>
  <c r="I290" i="4"/>
  <c r="I289" i="4" s="1"/>
  <c r="K289" i="4"/>
  <c r="J289" i="4"/>
  <c r="L286" i="4"/>
  <c r="K286" i="4"/>
  <c r="K285" i="4" s="1"/>
  <c r="J286" i="4"/>
  <c r="J285" i="4" s="1"/>
  <c r="I286" i="4"/>
  <c r="L285" i="4"/>
  <c r="I285" i="4"/>
  <c r="L282" i="4"/>
  <c r="K282" i="4"/>
  <c r="J282" i="4"/>
  <c r="I282" i="4"/>
  <c r="I281" i="4" s="1"/>
  <c r="L281" i="4"/>
  <c r="K281" i="4"/>
  <c r="J281" i="4"/>
  <c r="L278" i="4"/>
  <c r="K278" i="4"/>
  <c r="J278" i="4"/>
  <c r="I278" i="4"/>
  <c r="L275" i="4"/>
  <c r="K275" i="4"/>
  <c r="J275" i="4"/>
  <c r="I275" i="4"/>
  <c r="L273" i="4"/>
  <c r="K273" i="4"/>
  <c r="K272" i="4" s="1"/>
  <c r="J273" i="4"/>
  <c r="J272" i="4" s="1"/>
  <c r="I273" i="4"/>
  <c r="L272" i="4"/>
  <c r="L271" i="4" s="1"/>
  <c r="I272" i="4"/>
  <c r="L268" i="4"/>
  <c r="K268" i="4"/>
  <c r="K267" i="4" s="1"/>
  <c r="J268" i="4"/>
  <c r="J267" i="4" s="1"/>
  <c r="I268" i="4"/>
  <c r="L267" i="4"/>
  <c r="I267" i="4"/>
  <c r="L265" i="4"/>
  <c r="K265" i="4"/>
  <c r="J265" i="4"/>
  <c r="I265" i="4"/>
  <c r="I264" i="4" s="1"/>
  <c r="L264" i="4"/>
  <c r="K264" i="4"/>
  <c r="J264" i="4"/>
  <c r="L262" i="4"/>
  <c r="L261" i="4" s="1"/>
  <c r="K262" i="4"/>
  <c r="J262" i="4"/>
  <c r="J261" i="4" s="1"/>
  <c r="I262" i="4"/>
  <c r="I261" i="4" s="1"/>
  <c r="K261" i="4"/>
  <c r="L258" i="4"/>
  <c r="K258" i="4"/>
  <c r="K257" i="4" s="1"/>
  <c r="J258" i="4"/>
  <c r="J257" i="4" s="1"/>
  <c r="I258" i="4"/>
  <c r="L257" i="4"/>
  <c r="I257" i="4"/>
  <c r="L254" i="4"/>
  <c r="K254" i="4"/>
  <c r="J254" i="4"/>
  <c r="I254" i="4"/>
  <c r="I253" i="4" s="1"/>
  <c r="L253" i="4"/>
  <c r="K253" i="4"/>
  <c r="J253" i="4"/>
  <c r="L250" i="4"/>
  <c r="L249" i="4" s="1"/>
  <c r="K250" i="4"/>
  <c r="J250" i="4"/>
  <c r="I250" i="4"/>
  <c r="I249" i="4" s="1"/>
  <c r="K249" i="4"/>
  <c r="J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I240" i="4" s="1"/>
  <c r="L240" i="4"/>
  <c r="K240" i="4"/>
  <c r="K239" i="4" s="1"/>
  <c r="J240" i="4"/>
  <c r="L234" i="4"/>
  <c r="K234" i="4"/>
  <c r="K233" i="4" s="1"/>
  <c r="K232" i="4" s="1"/>
  <c r="J234" i="4"/>
  <c r="J233" i="4" s="1"/>
  <c r="J232" i="4" s="1"/>
  <c r="I234" i="4"/>
  <c r="L233" i="4"/>
  <c r="L232" i="4" s="1"/>
  <c r="I233" i="4"/>
  <c r="I232" i="4" s="1"/>
  <c r="L230" i="4"/>
  <c r="K230" i="4"/>
  <c r="K229" i="4" s="1"/>
  <c r="K228" i="4" s="1"/>
  <c r="J230" i="4"/>
  <c r="J229" i="4" s="1"/>
  <c r="J228" i="4" s="1"/>
  <c r="I230" i="4"/>
  <c r="L229" i="4"/>
  <c r="L228" i="4" s="1"/>
  <c r="I229" i="4"/>
  <c r="I228" i="4" s="1"/>
  <c r="L221" i="4"/>
  <c r="K221" i="4"/>
  <c r="K220" i="4" s="1"/>
  <c r="J221" i="4"/>
  <c r="J220" i="4" s="1"/>
  <c r="I221" i="4"/>
  <c r="L220" i="4"/>
  <c r="I220" i="4"/>
  <c r="L218" i="4"/>
  <c r="K218" i="4"/>
  <c r="J218" i="4"/>
  <c r="I218" i="4"/>
  <c r="I217" i="4" s="1"/>
  <c r="I216" i="4" s="1"/>
  <c r="L217" i="4"/>
  <c r="K217" i="4"/>
  <c r="J217" i="4"/>
  <c r="L216" i="4"/>
  <c r="L211" i="4"/>
  <c r="K211" i="4"/>
  <c r="J211" i="4"/>
  <c r="I211" i="4"/>
  <c r="I210" i="4" s="1"/>
  <c r="I209" i="4" s="1"/>
  <c r="L210" i="4"/>
  <c r="K210" i="4"/>
  <c r="K209" i="4" s="1"/>
  <c r="J210" i="4"/>
  <c r="J209" i="4" s="1"/>
  <c r="L209" i="4"/>
  <c r="L207" i="4"/>
  <c r="L206" i="4" s="1"/>
  <c r="K207" i="4"/>
  <c r="J207" i="4"/>
  <c r="I207" i="4"/>
  <c r="I206" i="4" s="1"/>
  <c r="K206" i="4"/>
  <c r="J206" i="4"/>
  <c r="L202" i="4"/>
  <c r="L201" i="4" s="1"/>
  <c r="K202" i="4"/>
  <c r="J202" i="4"/>
  <c r="J201" i="4" s="1"/>
  <c r="I202" i="4"/>
  <c r="I201" i="4" s="1"/>
  <c r="K201" i="4"/>
  <c r="L196" i="4"/>
  <c r="K196" i="4"/>
  <c r="K195" i="4" s="1"/>
  <c r="K186" i="4" s="1"/>
  <c r="J196" i="4"/>
  <c r="J195" i="4" s="1"/>
  <c r="I196" i="4"/>
  <c r="L195" i="4"/>
  <c r="I195" i="4"/>
  <c r="L191" i="4"/>
  <c r="L190" i="4" s="1"/>
  <c r="K191" i="4"/>
  <c r="J191" i="4"/>
  <c r="I191" i="4"/>
  <c r="I190" i="4" s="1"/>
  <c r="K190" i="4"/>
  <c r="J190" i="4"/>
  <c r="L188" i="4"/>
  <c r="L187" i="4" s="1"/>
  <c r="K188" i="4"/>
  <c r="J188" i="4"/>
  <c r="I188" i="4"/>
  <c r="I187" i="4" s="1"/>
  <c r="K187" i="4"/>
  <c r="J187" i="4"/>
  <c r="L180" i="4"/>
  <c r="K180" i="4"/>
  <c r="K179" i="4" s="1"/>
  <c r="J180" i="4"/>
  <c r="J179" i="4" s="1"/>
  <c r="I180" i="4"/>
  <c r="L179" i="4"/>
  <c r="I179" i="4"/>
  <c r="L175" i="4"/>
  <c r="L174" i="4" s="1"/>
  <c r="L173" i="4" s="1"/>
  <c r="K175" i="4"/>
  <c r="J175" i="4"/>
  <c r="I175" i="4"/>
  <c r="I174" i="4" s="1"/>
  <c r="I173" i="4" s="1"/>
  <c r="K174" i="4"/>
  <c r="K173" i="4" s="1"/>
  <c r="J174" i="4"/>
  <c r="J173" i="4" s="1"/>
  <c r="L171" i="4"/>
  <c r="L170" i="4" s="1"/>
  <c r="L169" i="4" s="1"/>
  <c r="K171" i="4"/>
  <c r="J171" i="4"/>
  <c r="I171" i="4"/>
  <c r="I170" i="4" s="1"/>
  <c r="I169" i="4" s="1"/>
  <c r="K170" i="4"/>
  <c r="K169" i="4" s="1"/>
  <c r="J170" i="4"/>
  <c r="J169" i="4" s="1"/>
  <c r="L166" i="4"/>
  <c r="K166" i="4"/>
  <c r="K165" i="4" s="1"/>
  <c r="J166" i="4"/>
  <c r="J165" i="4" s="1"/>
  <c r="I166" i="4"/>
  <c r="L165" i="4"/>
  <c r="I165" i="4"/>
  <c r="L161" i="4"/>
  <c r="L160" i="4" s="1"/>
  <c r="L159" i="4" s="1"/>
  <c r="L158" i="4" s="1"/>
  <c r="K161" i="4"/>
  <c r="J161" i="4"/>
  <c r="I161" i="4"/>
  <c r="I160" i="4" s="1"/>
  <c r="I159" i="4" s="1"/>
  <c r="I158" i="4" s="1"/>
  <c r="K160" i="4"/>
  <c r="J160" i="4"/>
  <c r="L155" i="4"/>
  <c r="K155" i="4"/>
  <c r="K154" i="4" s="1"/>
  <c r="K153" i="4" s="1"/>
  <c r="J155" i="4"/>
  <c r="J154" i="4" s="1"/>
  <c r="J153" i="4" s="1"/>
  <c r="I155" i="4"/>
  <c r="L154" i="4"/>
  <c r="L153" i="4" s="1"/>
  <c r="I154" i="4"/>
  <c r="I153" i="4" s="1"/>
  <c r="L151" i="4"/>
  <c r="K151" i="4"/>
  <c r="K150" i="4" s="1"/>
  <c r="J151" i="4"/>
  <c r="J150" i="4" s="1"/>
  <c r="I151" i="4"/>
  <c r="L150" i="4"/>
  <c r="I150" i="4"/>
  <c r="L147" i="4"/>
  <c r="L146" i="4" s="1"/>
  <c r="L145" i="4" s="1"/>
  <c r="K147" i="4"/>
  <c r="J147" i="4"/>
  <c r="I147" i="4"/>
  <c r="I146" i="4" s="1"/>
  <c r="I145" i="4" s="1"/>
  <c r="K146" i="4"/>
  <c r="K145" i="4" s="1"/>
  <c r="J146" i="4"/>
  <c r="J145" i="4" s="1"/>
  <c r="L142" i="4"/>
  <c r="L141" i="4" s="1"/>
  <c r="L140" i="4" s="1"/>
  <c r="K142" i="4"/>
  <c r="J142" i="4"/>
  <c r="I142" i="4"/>
  <c r="I141" i="4" s="1"/>
  <c r="I140" i="4" s="1"/>
  <c r="K141" i="4"/>
  <c r="K140" i="4" s="1"/>
  <c r="J141" i="4"/>
  <c r="J140" i="4" s="1"/>
  <c r="L137" i="4"/>
  <c r="K137" i="4"/>
  <c r="K136" i="4" s="1"/>
  <c r="K135" i="4" s="1"/>
  <c r="J137" i="4"/>
  <c r="J136" i="4" s="1"/>
  <c r="J135" i="4" s="1"/>
  <c r="I137" i="4"/>
  <c r="L136" i="4"/>
  <c r="L135" i="4" s="1"/>
  <c r="I136" i="4"/>
  <c r="I135" i="4" s="1"/>
  <c r="L133" i="4"/>
  <c r="K133" i="4"/>
  <c r="K132" i="4" s="1"/>
  <c r="K131" i="4" s="1"/>
  <c r="J133" i="4"/>
  <c r="J132" i="4" s="1"/>
  <c r="J131" i="4" s="1"/>
  <c r="I133" i="4"/>
  <c r="L132" i="4"/>
  <c r="L131" i="4" s="1"/>
  <c r="I132" i="4"/>
  <c r="I131" i="4" s="1"/>
  <c r="L129" i="4"/>
  <c r="K129" i="4"/>
  <c r="K128" i="4" s="1"/>
  <c r="K127" i="4" s="1"/>
  <c r="J129" i="4"/>
  <c r="J128" i="4" s="1"/>
  <c r="J127" i="4" s="1"/>
  <c r="I129" i="4"/>
  <c r="L128" i="4"/>
  <c r="L127" i="4" s="1"/>
  <c r="I128" i="4"/>
  <c r="I127" i="4" s="1"/>
  <c r="L125" i="4"/>
  <c r="K125" i="4"/>
  <c r="K124" i="4" s="1"/>
  <c r="K123" i="4" s="1"/>
  <c r="J125" i="4"/>
  <c r="J124" i="4" s="1"/>
  <c r="J123" i="4" s="1"/>
  <c r="I125" i="4"/>
  <c r="L124" i="4"/>
  <c r="L123" i="4" s="1"/>
  <c r="I124" i="4"/>
  <c r="I123" i="4" s="1"/>
  <c r="L121" i="4"/>
  <c r="K121" i="4"/>
  <c r="K120" i="4" s="1"/>
  <c r="K119" i="4" s="1"/>
  <c r="J121" i="4"/>
  <c r="J120" i="4" s="1"/>
  <c r="J119" i="4" s="1"/>
  <c r="I121" i="4"/>
  <c r="L120" i="4"/>
  <c r="L119" i="4" s="1"/>
  <c r="I120" i="4"/>
  <c r="I119" i="4" s="1"/>
  <c r="L116" i="4"/>
  <c r="K116" i="4"/>
  <c r="K115" i="4" s="1"/>
  <c r="K114" i="4" s="1"/>
  <c r="J116" i="4"/>
  <c r="J115" i="4" s="1"/>
  <c r="J114" i="4" s="1"/>
  <c r="I116" i="4"/>
  <c r="L115" i="4"/>
  <c r="L114" i="4" s="1"/>
  <c r="I115" i="4"/>
  <c r="I114" i="4" s="1"/>
  <c r="L110" i="4"/>
  <c r="L109" i="4" s="1"/>
  <c r="K110" i="4"/>
  <c r="J110" i="4"/>
  <c r="J109" i="4" s="1"/>
  <c r="I110" i="4"/>
  <c r="I109" i="4" s="1"/>
  <c r="K109" i="4"/>
  <c r="L106" i="4"/>
  <c r="K106" i="4"/>
  <c r="K105" i="4" s="1"/>
  <c r="K104" i="4" s="1"/>
  <c r="J106" i="4"/>
  <c r="J105" i="4" s="1"/>
  <c r="J104" i="4" s="1"/>
  <c r="I106" i="4"/>
  <c r="L105" i="4"/>
  <c r="I105" i="4"/>
  <c r="L101" i="4"/>
  <c r="K101" i="4"/>
  <c r="K100" i="4" s="1"/>
  <c r="K99" i="4" s="1"/>
  <c r="J101" i="4"/>
  <c r="J100" i="4" s="1"/>
  <c r="J99" i="4" s="1"/>
  <c r="I101" i="4"/>
  <c r="L100" i="4"/>
  <c r="L99" i="4" s="1"/>
  <c r="I100" i="4"/>
  <c r="I99" i="4" s="1"/>
  <c r="L96" i="4"/>
  <c r="K96" i="4"/>
  <c r="K95" i="4" s="1"/>
  <c r="K94" i="4" s="1"/>
  <c r="J96" i="4"/>
  <c r="J95" i="4" s="1"/>
  <c r="J94" i="4" s="1"/>
  <c r="I96" i="4"/>
  <c r="L95" i="4"/>
  <c r="L94" i="4" s="1"/>
  <c r="I95" i="4"/>
  <c r="I94" i="4" s="1"/>
  <c r="L89" i="4"/>
  <c r="L88" i="4" s="1"/>
  <c r="L87" i="4" s="1"/>
  <c r="L86" i="4" s="1"/>
  <c r="K89" i="4"/>
  <c r="J89" i="4"/>
  <c r="I89" i="4"/>
  <c r="I88" i="4" s="1"/>
  <c r="I87" i="4" s="1"/>
  <c r="I86" i="4" s="1"/>
  <c r="K88" i="4"/>
  <c r="J88" i="4"/>
  <c r="K87" i="4"/>
  <c r="K86" i="4" s="1"/>
  <c r="J87" i="4"/>
  <c r="J86" i="4" s="1"/>
  <c r="L84" i="4"/>
  <c r="K84" i="4"/>
  <c r="J84" i="4"/>
  <c r="I84" i="4"/>
  <c r="I83" i="4" s="1"/>
  <c r="I82" i="4" s="1"/>
  <c r="L83" i="4"/>
  <c r="K83" i="4"/>
  <c r="K82" i="4" s="1"/>
  <c r="J83" i="4"/>
  <c r="J82" i="4" s="1"/>
  <c r="L82" i="4"/>
  <c r="L78" i="4"/>
  <c r="K78" i="4"/>
  <c r="J78" i="4"/>
  <c r="I78" i="4"/>
  <c r="I77" i="4" s="1"/>
  <c r="L77" i="4"/>
  <c r="K77" i="4"/>
  <c r="J77" i="4"/>
  <c r="L73" i="4"/>
  <c r="L72" i="4" s="1"/>
  <c r="K73" i="4"/>
  <c r="J73" i="4"/>
  <c r="I73" i="4"/>
  <c r="I72" i="4" s="1"/>
  <c r="K72" i="4"/>
  <c r="J72" i="4"/>
  <c r="L68" i="4"/>
  <c r="K68" i="4"/>
  <c r="K67" i="4" s="1"/>
  <c r="K66" i="4" s="1"/>
  <c r="K65" i="4" s="1"/>
  <c r="J68" i="4"/>
  <c r="J67" i="4" s="1"/>
  <c r="J66" i="4" s="1"/>
  <c r="I68" i="4"/>
  <c r="L67" i="4"/>
  <c r="I67" i="4"/>
  <c r="L49" i="4"/>
  <c r="L48" i="4" s="1"/>
  <c r="L47" i="4" s="1"/>
  <c r="L46" i="4" s="1"/>
  <c r="K49" i="4"/>
  <c r="J49" i="4"/>
  <c r="J48" i="4" s="1"/>
  <c r="J47" i="4" s="1"/>
  <c r="J46" i="4" s="1"/>
  <c r="I49" i="4"/>
  <c r="I48" i="4" s="1"/>
  <c r="I47" i="4" s="1"/>
  <c r="I46" i="4" s="1"/>
  <c r="K48" i="4"/>
  <c r="K47" i="4"/>
  <c r="K46" i="4" s="1"/>
  <c r="L44" i="4"/>
  <c r="K44" i="4"/>
  <c r="J44" i="4"/>
  <c r="I44" i="4"/>
  <c r="I43" i="4" s="1"/>
  <c r="I42" i="4" s="1"/>
  <c r="L43" i="4"/>
  <c r="K43" i="4"/>
  <c r="K42" i="4" s="1"/>
  <c r="J43" i="4"/>
  <c r="J42" i="4" s="1"/>
  <c r="L42" i="4"/>
  <c r="L40" i="4"/>
  <c r="K40" i="4"/>
  <c r="J40" i="4"/>
  <c r="I40" i="4"/>
  <c r="L38" i="4"/>
  <c r="K38" i="4"/>
  <c r="K37" i="4" s="1"/>
  <c r="K36" i="4" s="1"/>
  <c r="K35" i="4" s="1"/>
  <c r="J38" i="4"/>
  <c r="J37" i="4" s="1"/>
  <c r="J36" i="4" s="1"/>
  <c r="I38" i="4"/>
  <c r="L37" i="4"/>
  <c r="L36" i="4" s="1"/>
  <c r="L35" i="4" s="1"/>
  <c r="I37" i="4"/>
  <c r="I36" i="4" s="1"/>
  <c r="L365" i="3"/>
  <c r="L364" i="3" s="1"/>
  <c r="K365" i="3"/>
  <c r="J365" i="3"/>
  <c r="I365" i="3"/>
  <c r="I364" i="3" s="1"/>
  <c r="K364" i="3"/>
  <c r="J364" i="3"/>
  <c r="L362" i="3"/>
  <c r="K362" i="3"/>
  <c r="K361" i="3" s="1"/>
  <c r="J362" i="3"/>
  <c r="I362" i="3"/>
  <c r="L361" i="3"/>
  <c r="J361" i="3"/>
  <c r="I361" i="3"/>
  <c r="L359" i="3"/>
  <c r="K359" i="3"/>
  <c r="J359" i="3"/>
  <c r="J358" i="3" s="1"/>
  <c r="I359" i="3"/>
  <c r="L358" i="3"/>
  <c r="K358" i="3"/>
  <c r="I358" i="3"/>
  <c r="L355" i="3"/>
  <c r="L354" i="3" s="1"/>
  <c r="K355" i="3"/>
  <c r="J355" i="3"/>
  <c r="I355" i="3"/>
  <c r="I354" i="3" s="1"/>
  <c r="K354" i="3"/>
  <c r="J354" i="3"/>
  <c r="L351" i="3"/>
  <c r="K351" i="3"/>
  <c r="K350" i="3" s="1"/>
  <c r="J351" i="3"/>
  <c r="I351" i="3"/>
  <c r="L350" i="3"/>
  <c r="J350" i="3"/>
  <c r="I350" i="3"/>
  <c r="L347" i="3"/>
  <c r="K347" i="3"/>
  <c r="J347" i="3"/>
  <c r="J346" i="3" s="1"/>
  <c r="J336" i="3" s="1"/>
  <c r="I347" i="3"/>
  <c r="L346" i="3"/>
  <c r="K346" i="3"/>
  <c r="I346" i="3"/>
  <c r="L343" i="3"/>
  <c r="K343" i="3"/>
  <c r="J343" i="3"/>
  <c r="I343" i="3"/>
  <c r="L340" i="3"/>
  <c r="K340" i="3"/>
  <c r="J340" i="3"/>
  <c r="I340" i="3"/>
  <c r="L338" i="3"/>
  <c r="K338" i="3"/>
  <c r="J338" i="3"/>
  <c r="I338" i="3"/>
  <c r="L337" i="3"/>
  <c r="K337" i="3"/>
  <c r="J337" i="3"/>
  <c r="I337" i="3"/>
  <c r="I336" i="3" s="1"/>
  <c r="L333" i="3"/>
  <c r="K333" i="3"/>
  <c r="J333" i="3"/>
  <c r="I333" i="3"/>
  <c r="I332" i="3" s="1"/>
  <c r="L332" i="3"/>
  <c r="K332" i="3"/>
  <c r="J332" i="3"/>
  <c r="L330" i="3"/>
  <c r="K330" i="3"/>
  <c r="K329" i="3" s="1"/>
  <c r="J330" i="3"/>
  <c r="J329" i="3" s="1"/>
  <c r="I330" i="3"/>
  <c r="L329" i="3"/>
  <c r="I329" i="3"/>
  <c r="L327" i="3"/>
  <c r="L326" i="3" s="1"/>
  <c r="K327" i="3"/>
  <c r="K326" i="3" s="1"/>
  <c r="J327" i="3"/>
  <c r="I327" i="3"/>
  <c r="I326" i="3" s="1"/>
  <c r="J326" i="3"/>
  <c r="L323" i="3"/>
  <c r="K323" i="3"/>
  <c r="J323" i="3"/>
  <c r="I323" i="3"/>
  <c r="L322" i="3"/>
  <c r="K322" i="3"/>
  <c r="J322" i="3"/>
  <c r="I322" i="3"/>
  <c r="L319" i="3"/>
  <c r="K319" i="3"/>
  <c r="J319" i="3"/>
  <c r="J318" i="3" s="1"/>
  <c r="I319" i="3"/>
  <c r="L318" i="3"/>
  <c r="K318" i="3"/>
  <c r="I318" i="3"/>
  <c r="L315" i="3"/>
  <c r="L314" i="3" s="1"/>
  <c r="K315" i="3"/>
  <c r="K314" i="3" s="1"/>
  <c r="J315" i="3"/>
  <c r="I315" i="3"/>
  <c r="I314" i="3" s="1"/>
  <c r="J314" i="3"/>
  <c r="L311" i="3"/>
  <c r="K311" i="3"/>
  <c r="J311" i="3"/>
  <c r="I311" i="3"/>
  <c r="L308" i="3"/>
  <c r="L305" i="3" s="1"/>
  <c r="K308" i="3"/>
  <c r="K305" i="3" s="1"/>
  <c r="J308" i="3"/>
  <c r="I308" i="3"/>
  <c r="L306" i="3"/>
  <c r="K306" i="3"/>
  <c r="J306" i="3"/>
  <c r="J305" i="3" s="1"/>
  <c r="I306" i="3"/>
  <c r="I305" i="3"/>
  <c r="L300" i="3"/>
  <c r="K300" i="3"/>
  <c r="J300" i="3"/>
  <c r="I300" i="3"/>
  <c r="I299" i="3" s="1"/>
  <c r="L299" i="3"/>
  <c r="K299" i="3"/>
  <c r="J299" i="3"/>
  <c r="L297" i="3"/>
  <c r="K297" i="3"/>
  <c r="J297" i="3"/>
  <c r="J296" i="3" s="1"/>
  <c r="I297" i="3"/>
  <c r="L296" i="3"/>
  <c r="K296" i="3"/>
  <c r="I296" i="3"/>
  <c r="L294" i="3"/>
  <c r="L293" i="3" s="1"/>
  <c r="K294" i="3"/>
  <c r="K293" i="3" s="1"/>
  <c r="J294" i="3"/>
  <c r="I294" i="3"/>
  <c r="I293" i="3" s="1"/>
  <c r="J293" i="3"/>
  <c r="L290" i="3"/>
  <c r="K290" i="3"/>
  <c r="J290" i="3"/>
  <c r="I290" i="3"/>
  <c r="I289" i="3" s="1"/>
  <c r="L289" i="3"/>
  <c r="K289" i="3"/>
  <c r="J289" i="3"/>
  <c r="L286" i="3"/>
  <c r="K286" i="3"/>
  <c r="J286" i="3"/>
  <c r="J285" i="3" s="1"/>
  <c r="I286" i="3"/>
  <c r="L285" i="3"/>
  <c r="K285" i="3"/>
  <c r="I285" i="3"/>
  <c r="L282" i="3"/>
  <c r="L281" i="3" s="1"/>
  <c r="K282" i="3"/>
  <c r="K281" i="3" s="1"/>
  <c r="K271" i="3" s="1"/>
  <c r="J282" i="3"/>
  <c r="I282" i="3"/>
  <c r="I281" i="3" s="1"/>
  <c r="J281" i="3"/>
  <c r="L278" i="3"/>
  <c r="K278" i="3"/>
  <c r="J278" i="3"/>
  <c r="I278" i="3"/>
  <c r="L275" i="3"/>
  <c r="K275" i="3"/>
  <c r="J275" i="3"/>
  <c r="I275" i="3"/>
  <c r="L273" i="3"/>
  <c r="K273" i="3"/>
  <c r="J273" i="3"/>
  <c r="J272" i="3" s="1"/>
  <c r="J271" i="3" s="1"/>
  <c r="I273" i="3"/>
  <c r="L272" i="3"/>
  <c r="K272" i="3"/>
  <c r="I272" i="3"/>
  <c r="L268" i="3"/>
  <c r="K268" i="3"/>
  <c r="J268" i="3"/>
  <c r="J267" i="3" s="1"/>
  <c r="I268" i="3"/>
  <c r="L267" i="3"/>
  <c r="K267" i="3"/>
  <c r="I267" i="3"/>
  <c r="L265" i="3"/>
  <c r="L264" i="3" s="1"/>
  <c r="K265" i="3"/>
  <c r="K264" i="3" s="1"/>
  <c r="J265" i="3"/>
  <c r="I265" i="3"/>
  <c r="I264" i="3" s="1"/>
  <c r="J264" i="3"/>
  <c r="L262" i="3"/>
  <c r="K262" i="3"/>
  <c r="J262" i="3"/>
  <c r="I262" i="3"/>
  <c r="I261" i="3" s="1"/>
  <c r="L261" i="3"/>
  <c r="K261" i="3"/>
  <c r="J261" i="3"/>
  <c r="L258" i="3"/>
  <c r="K258" i="3"/>
  <c r="J258" i="3"/>
  <c r="J257" i="3" s="1"/>
  <c r="I258" i="3"/>
  <c r="L257" i="3"/>
  <c r="K257" i="3"/>
  <c r="I257" i="3"/>
  <c r="L254" i="3"/>
  <c r="L253" i="3" s="1"/>
  <c r="K254" i="3"/>
  <c r="K253" i="3" s="1"/>
  <c r="J254" i="3"/>
  <c r="I254" i="3"/>
  <c r="I253" i="3" s="1"/>
  <c r="J253" i="3"/>
  <c r="L250" i="3"/>
  <c r="K250" i="3"/>
  <c r="J250" i="3"/>
  <c r="I250" i="3"/>
  <c r="I249" i="3" s="1"/>
  <c r="L249" i="3"/>
  <c r="K249" i="3"/>
  <c r="J249" i="3"/>
  <c r="L246" i="3"/>
  <c r="K246" i="3"/>
  <c r="J246" i="3"/>
  <c r="I246" i="3"/>
  <c r="L243" i="3"/>
  <c r="K243" i="3"/>
  <c r="J243" i="3"/>
  <c r="I243" i="3"/>
  <c r="L241" i="3"/>
  <c r="L240" i="3" s="1"/>
  <c r="K241" i="3"/>
  <c r="K240" i="3" s="1"/>
  <c r="J241" i="3"/>
  <c r="I241" i="3"/>
  <c r="I240" i="3" s="1"/>
  <c r="J240" i="3"/>
  <c r="L234" i="3"/>
  <c r="K234" i="3"/>
  <c r="J234" i="3"/>
  <c r="J233" i="3" s="1"/>
  <c r="J232" i="3" s="1"/>
  <c r="I234" i="3"/>
  <c r="L233" i="3"/>
  <c r="K233" i="3"/>
  <c r="I233" i="3"/>
  <c r="I232" i="3" s="1"/>
  <c r="L232" i="3"/>
  <c r="K232" i="3"/>
  <c r="L230" i="3"/>
  <c r="K230" i="3"/>
  <c r="J230" i="3"/>
  <c r="J229" i="3" s="1"/>
  <c r="J228" i="3" s="1"/>
  <c r="I230" i="3"/>
  <c r="L229" i="3"/>
  <c r="K229" i="3"/>
  <c r="I229" i="3"/>
  <c r="I228" i="3" s="1"/>
  <c r="L228" i="3"/>
  <c r="K228" i="3"/>
  <c r="L221" i="3"/>
  <c r="K221" i="3"/>
  <c r="J221" i="3"/>
  <c r="J220" i="3" s="1"/>
  <c r="I221" i="3"/>
  <c r="L220" i="3"/>
  <c r="K220" i="3"/>
  <c r="I220" i="3"/>
  <c r="L218" i="3"/>
  <c r="L217" i="3" s="1"/>
  <c r="L216" i="3" s="1"/>
  <c r="K218" i="3"/>
  <c r="K217" i="3" s="1"/>
  <c r="K216" i="3" s="1"/>
  <c r="J218" i="3"/>
  <c r="I218" i="3"/>
  <c r="I217" i="3" s="1"/>
  <c r="I216" i="3" s="1"/>
  <c r="J217" i="3"/>
  <c r="J216" i="3" s="1"/>
  <c r="L211" i="3"/>
  <c r="L210" i="3" s="1"/>
  <c r="L209" i="3" s="1"/>
  <c r="K211" i="3"/>
  <c r="K210" i="3" s="1"/>
  <c r="K209" i="3" s="1"/>
  <c r="J211" i="3"/>
  <c r="I211" i="3"/>
  <c r="I210" i="3" s="1"/>
  <c r="I209" i="3" s="1"/>
  <c r="J210" i="3"/>
  <c r="J209" i="3" s="1"/>
  <c r="L207" i="3"/>
  <c r="L206" i="3" s="1"/>
  <c r="K207" i="3"/>
  <c r="K206" i="3" s="1"/>
  <c r="J207" i="3"/>
  <c r="I207" i="3"/>
  <c r="I206" i="3" s="1"/>
  <c r="J206" i="3"/>
  <c r="L202" i="3"/>
  <c r="K202" i="3"/>
  <c r="J202" i="3"/>
  <c r="I202" i="3"/>
  <c r="I201" i="3" s="1"/>
  <c r="L201" i="3"/>
  <c r="K201" i="3"/>
  <c r="J201" i="3"/>
  <c r="L196" i="3"/>
  <c r="K196" i="3"/>
  <c r="J196" i="3"/>
  <c r="J195" i="3" s="1"/>
  <c r="J186" i="3" s="1"/>
  <c r="I196" i="3"/>
  <c r="L195" i="3"/>
  <c r="K195" i="3"/>
  <c r="I195" i="3"/>
  <c r="L191" i="3"/>
  <c r="L190" i="3" s="1"/>
  <c r="K191" i="3"/>
  <c r="K190" i="3" s="1"/>
  <c r="J191" i="3"/>
  <c r="I191" i="3"/>
  <c r="I190" i="3" s="1"/>
  <c r="J190" i="3"/>
  <c r="L188" i="3"/>
  <c r="K188" i="3"/>
  <c r="J188" i="3"/>
  <c r="I188" i="3"/>
  <c r="I187" i="3" s="1"/>
  <c r="L187" i="3"/>
  <c r="K187" i="3"/>
  <c r="J187" i="3"/>
  <c r="L180" i="3"/>
  <c r="K180" i="3"/>
  <c r="K179" i="3" s="1"/>
  <c r="J180" i="3"/>
  <c r="J179" i="3" s="1"/>
  <c r="I180" i="3"/>
  <c r="L179" i="3"/>
  <c r="I179" i="3"/>
  <c r="L175" i="3"/>
  <c r="L174" i="3" s="1"/>
  <c r="L173" i="3" s="1"/>
  <c r="K175" i="3"/>
  <c r="K174" i="3" s="1"/>
  <c r="K173" i="3" s="1"/>
  <c r="J175" i="3"/>
  <c r="I175" i="3"/>
  <c r="I174" i="3" s="1"/>
  <c r="I173" i="3" s="1"/>
  <c r="J174" i="3"/>
  <c r="J173" i="3" s="1"/>
  <c r="L171" i="3"/>
  <c r="L170" i="3" s="1"/>
  <c r="L169" i="3" s="1"/>
  <c r="L168" i="3" s="1"/>
  <c r="K171" i="3"/>
  <c r="K170" i="3" s="1"/>
  <c r="K169" i="3" s="1"/>
  <c r="K168" i="3" s="1"/>
  <c r="J171" i="3"/>
  <c r="I171" i="3"/>
  <c r="I170" i="3" s="1"/>
  <c r="I169" i="3" s="1"/>
  <c r="J170" i="3"/>
  <c r="J169" i="3" s="1"/>
  <c r="J168" i="3" s="1"/>
  <c r="L166" i="3"/>
  <c r="K166" i="3"/>
  <c r="K165" i="3" s="1"/>
  <c r="J166" i="3"/>
  <c r="J165" i="3" s="1"/>
  <c r="I166" i="3"/>
  <c r="L165" i="3"/>
  <c r="I165" i="3"/>
  <c r="L161" i="3"/>
  <c r="L160" i="3" s="1"/>
  <c r="L159" i="3" s="1"/>
  <c r="L158" i="3" s="1"/>
  <c r="K161" i="3"/>
  <c r="K160" i="3" s="1"/>
  <c r="K159" i="3" s="1"/>
  <c r="K158" i="3" s="1"/>
  <c r="J161" i="3"/>
  <c r="I161" i="3"/>
  <c r="I160" i="3" s="1"/>
  <c r="I159" i="3" s="1"/>
  <c r="I158" i="3" s="1"/>
  <c r="J160" i="3"/>
  <c r="L155" i="3"/>
  <c r="K155" i="3"/>
  <c r="K154" i="3" s="1"/>
  <c r="K153" i="3" s="1"/>
  <c r="J155" i="3"/>
  <c r="J154" i="3" s="1"/>
  <c r="J153" i="3" s="1"/>
  <c r="I155" i="3"/>
  <c r="L154" i="3"/>
  <c r="I154" i="3"/>
  <c r="L153" i="3"/>
  <c r="I153" i="3"/>
  <c r="L151" i="3"/>
  <c r="K151" i="3"/>
  <c r="K150" i="3" s="1"/>
  <c r="J151" i="3"/>
  <c r="J150" i="3" s="1"/>
  <c r="I151" i="3"/>
  <c r="L150" i="3"/>
  <c r="I150" i="3"/>
  <c r="L147" i="3"/>
  <c r="L146" i="3" s="1"/>
  <c r="L145" i="3" s="1"/>
  <c r="K147" i="3"/>
  <c r="K146" i="3" s="1"/>
  <c r="K145" i="3" s="1"/>
  <c r="J147" i="3"/>
  <c r="I147" i="3"/>
  <c r="I146" i="3" s="1"/>
  <c r="I145" i="3" s="1"/>
  <c r="J146" i="3"/>
  <c r="J145" i="3" s="1"/>
  <c r="L142" i="3"/>
  <c r="L141" i="3" s="1"/>
  <c r="L140" i="3" s="1"/>
  <c r="L139" i="3" s="1"/>
  <c r="K142" i="3"/>
  <c r="K141" i="3" s="1"/>
  <c r="K140" i="3" s="1"/>
  <c r="K139" i="3" s="1"/>
  <c r="J142" i="3"/>
  <c r="I142" i="3"/>
  <c r="I141" i="3" s="1"/>
  <c r="I140" i="3" s="1"/>
  <c r="J141" i="3"/>
  <c r="J140" i="3" s="1"/>
  <c r="L137" i="3"/>
  <c r="K137" i="3"/>
  <c r="K136" i="3" s="1"/>
  <c r="K135" i="3" s="1"/>
  <c r="J137" i="3"/>
  <c r="J136" i="3" s="1"/>
  <c r="J135" i="3" s="1"/>
  <c r="I137" i="3"/>
  <c r="L136" i="3"/>
  <c r="I136" i="3"/>
  <c r="I135" i="3" s="1"/>
  <c r="L135" i="3"/>
  <c r="L133" i="3"/>
  <c r="K133" i="3"/>
  <c r="K132" i="3" s="1"/>
  <c r="K131" i="3" s="1"/>
  <c r="J133" i="3"/>
  <c r="J132" i="3" s="1"/>
  <c r="J131" i="3" s="1"/>
  <c r="I133" i="3"/>
  <c r="L132" i="3"/>
  <c r="I132" i="3"/>
  <c r="I131" i="3" s="1"/>
  <c r="L131" i="3"/>
  <c r="L129" i="3"/>
  <c r="K129" i="3"/>
  <c r="K128" i="3" s="1"/>
  <c r="K127" i="3" s="1"/>
  <c r="J129" i="3"/>
  <c r="J128" i="3" s="1"/>
  <c r="J127" i="3" s="1"/>
  <c r="I129" i="3"/>
  <c r="L128" i="3"/>
  <c r="I128" i="3"/>
  <c r="I127" i="3" s="1"/>
  <c r="L127" i="3"/>
  <c r="L125" i="3"/>
  <c r="K125" i="3"/>
  <c r="K124" i="3" s="1"/>
  <c r="K123" i="3" s="1"/>
  <c r="J125" i="3"/>
  <c r="J124" i="3" s="1"/>
  <c r="J123" i="3" s="1"/>
  <c r="I125" i="3"/>
  <c r="L124" i="3"/>
  <c r="I124" i="3"/>
  <c r="I123" i="3" s="1"/>
  <c r="L123" i="3"/>
  <c r="L121" i="3"/>
  <c r="K121" i="3"/>
  <c r="K120" i="3" s="1"/>
  <c r="K119" i="3" s="1"/>
  <c r="J121" i="3"/>
  <c r="J120" i="3" s="1"/>
  <c r="J119" i="3" s="1"/>
  <c r="I121" i="3"/>
  <c r="L120" i="3"/>
  <c r="I120" i="3"/>
  <c r="I119" i="3" s="1"/>
  <c r="L119" i="3"/>
  <c r="L116" i="3"/>
  <c r="K116" i="3"/>
  <c r="K115" i="3" s="1"/>
  <c r="K114" i="3" s="1"/>
  <c r="J116" i="3"/>
  <c r="J115" i="3" s="1"/>
  <c r="J114" i="3" s="1"/>
  <c r="I116" i="3"/>
  <c r="L115" i="3"/>
  <c r="I115" i="3"/>
  <c r="I114" i="3" s="1"/>
  <c r="L114" i="3"/>
  <c r="L113" i="3" s="1"/>
  <c r="L110" i="3"/>
  <c r="K110" i="3"/>
  <c r="J110" i="3"/>
  <c r="J109" i="3" s="1"/>
  <c r="I110" i="3"/>
  <c r="I109" i="3" s="1"/>
  <c r="L109" i="3"/>
  <c r="K109" i="3"/>
  <c r="L106" i="3"/>
  <c r="K106" i="3"/>
  <c r="K105" i="3" s="1"/>
  <c r="K104" i="3" s="1"/>
  <c r="J106" i="3"/>
  <c r="J105" i="3" s="1"/>
  <c r="I106" i="3"/>
  <c r="L105" i="3"/>
  <c r="I105" i="3"/>
  <c r="L104" i="3"/>
  <c r="L101" i="3"/>
  <c r="K101" i="3"/>
  <c r="K100" i="3" s="1"/>
  <c r="K99" i="3" s="1"/>
  <c r="J101" i="3"/>
  <c r="J100" i="3" s="1"/>
  <c r="J99" i="3" s="1"/>
  <c r="I101" i="3"/>
  <c r="L100" i="3"/>
  <c r="I100" i="3"/>
  <c r="I99" i="3" s="1"/>
  <c r="L99" i="3"/>
  <c r="L96" i="3"/>
  <c r="K96" i="3"/>
  <c r="K95" i="3" s="1"/>
  <c r="K94" i="3" s="1"/>
  <c r="J96" i="3"/>
  <c r="J95" i="3" s="1"/>
  <c r="J94" i="3" s="1"/>
  <c r="I96" i="3"/>
  <c r="L95" i="3"/>
  <c r="I95" i="3"/>
  <c r="I94" i="3" s="1"/>
  <c r="L94" i="3"/>
  <c r="L93" i="3" s="1"/>
  <c r="L89" i="3"/>
  <c r="K89" i="3"/>
  <c r="J89" i="3"/>
  <c r="J88" i="3" s="1"/>
  <c r="J87" i="3" s="1"/>
  <c r="J86" i="3" s="1"/>
  <c r="I89" i="3"/>
  <c r="I88" i="3" s="1"/>
  <c r="I87" i="3" s="1"/>
  <c r="I86" i="3" s="1"/>
  <c r="L88" i="3"/>
  <c r="L87" i="3" s="1"/>
  <c r="L86" i="3" s="1"/>
  <c r="K88" i="3"/>
  <c r="K87" i="3" s="1"/>
  <c r="K86" i="3" s="1"/>
  <c r="L84" i="3"/>
  <c r="L83" i="3" s="1"/>
  <c r="L82" i="3" s="1"/>
  <c r="K84" i="3"/>
  <c r="K83" i="3" s="1"/>
  <c r="K82" i="3" s="1"/>
  <c r="J84" i="3"/>
  <c r="I84" i="3"/>
  <c r="I83" i="3" s="1"/>
  <c r="I82" i="3" s="1"/>
  <c r="J83" i="3"/>
  <c r="J82" i="3" s="1"/>
  <c r="L78" i="3"/>
  <c r="L77" i="3" s="1"/>
  <c r="L66" i="3" s="1"/>
  <c r="L65" i="3" s="1"/>
  <c r="K78" i="3"/>
  <c r="K77" i="3" s="1"/>
  <c r="J78" i="3"/>
  <c r="I78" i="3"/>
  <c r="I77" i="3" s="1"/>
  <c r="J77" i="3"/>
  <c r="L73" i="3"/>
  <c r="K73" i="3"/>
  <c r="J73" i="3"/>
  <c r="I73" i="3"/>
  <c r="I72" i="3" s="1"/>
  <c r="L72" i="3"/>
  <c r="K72" i="3"/>
  <c r="J72" i="3"/>
  <c r="L68" i="3"/>
  <c r="K68" i="3"/>
  <c r="K67" i="3" s="1"/>
  <c r="K66" i="3" s="1"/>
  <c r="K65" i="3" s="1"/>
  <c r="J68" i="3"/>
  <c r="J67" i="3" s="1"/>
  <c r="J66" i="3" s="1"/>
  <c r="I68" i="3"/>
  <c r="L67" i="3"/>
  <c r="I67" i="3"/>
  <c r="L49" i="3"/>
  <c r="K49" i="3"/>
  <c r="J49" i="3"/>
  <c r="J48" i="3" s="1"/>
  <c r="J47" i="3" s="1"/>
  <c r="J46" i="3" s="1"/>
  <c r="I49" i="3"/>
  <c r="I48" i="3" s="1"/>
  <c r="I47" i="3" s="1"/>
  <c r="I46" i="3" s="1"/>
  <c r="L48" i="3"/>
  <c r="L47" i="3" s="1"/>
  <c r="L46" i="3" s="1"/>
  <c r="K48" i="3"/>
  <c r="K47" i="3" s="1"/>
  <c r="K46" i="3" s="1"/>
  <c r="L44" i="3"/>
  <c r="L43" i="3" s="1"/>
  <c r="L42" i="3" s="1"/>
  <c r="K44" i="3"/>
  <c r="K43" i="3" s="1"/>
  <c r="K42" i="3" s="1"/>
  <c r="J44" i="3"/>
  <c r="I44" i="3"/>
  <c r="I43" i="3" s="1"/>
  <c r="I42" i="3" s="1"/>
  <c r="J43" i="3"/>
  <c r="J42" i="3" s="1"/>
  <c r="L40" i="3"/>
  <c r="K40" i="3"/>
  <c r="J40" i="3"/>
  <c r="I40" i="3"/>
  <c r="L38" i="3"/>
  <c r="K38" i="3"/>
  <c r="K37" i="3" s="1"/>
  <c r="K36" i="3" s="1"/>
  <c r="J38" i="3"/>
  <c r="J37" i="3" s="1"/>
  <c r="J36" i="3" s="1"/>
  <c r="I38" i="3"/>
  <c r="L37" i="3"/>
  <c r="I37" i="3"/>
  <c r="I36" i="3" s="1"/>
  <c r="I35" i="3" s="1"/>
  <c r="L36" i="3"/>
  <c r="L365" i="2"/>
  <c r="L364" i="2" s="1"/>
  <c r="K365" i="2"/>
  <c r="J365" i="2"/>
  <c r="I365" i="2"/>
  <c r="K364" i="2"/>
  <c r="J364" i="2"/>
  <c r="I364" i="2"/>
  <c r="L362" i="2"/>
  <c r="K362" i="2"/>
  <c r="J362" i="2"/>
  <c r="J361" i="2" s="1"/>
  <c r="I362" i="2"/>
  <c r="I361" i="2" s="1"/>
  <c r="L361" i="2"/>
  <c r="K361" i="2"/>
  <c r="L359" i="2"/>
  <c r="K359" i="2"/>
  <c r="K358" i="2" s="1"/>
  <c r="J359" i="2"/>
  <c r="J358" i="2" s="1"/>
  <c r="I359" i="2"/>
  <c r="L358" i="2"/>
  <c r="I358" i="2"/>
  <c r="L355" i="2"/>
  <c r="L354" i="2" s="1"/>
  <c r="K355" i="2"/>
  <c r="J355" i="2"/>
  <c r="I355" i="2"/>
  <c r="K354" i="2"/>
  <c r="J354" i="2"/>
  <c r="I354" i="2"/>
  <c r="L351" i="2"/>
  <c r="K351" i="2"/>
  <c r="J351" i="2"/>
  <c r="J350" i="2" s="1"/>
  <c r="I351" i="2"/>
  <c r="I350" i="2" s="1"/>
  <c r="L350" i="2"/>
  <c r="K350" i="2"/>
  <c r="L347" i="2"/>
  <c r="K347" i="2"/>
  <c r="K346" i="2" s="1"/>
  <c r="J347" i="2"/>
  <c r="J346" i="2" s="1"/>
  <c r="I347" i="2"/>
  <c r="L346" i="2"/>
  <c r="I346" i="2"/>
  <c r="L343" i="2"/>
  <c r="K343" i="2"/>
  <c r="J343" i="2"/>
  <c r="I343" i="2"/>
  <c r="L340" i="2"/>
  <c r="K340" i="2"/>
  <c r="J340" i="2"/>
  <c r="I340" i="2"/>
  <c r="L338" i="2"/>
  <c r="K338" i="2"/>
  <c r="J338" i="2"/>
  <c r="J337" i="2" s="1"/>
  <c r="J336" i="2" s="1"/>
  <c r="I338" i="2"/>
  <c r="I337" i="2" s="1"/>
  <c r="I336" i="2" s="1"/>
  <c r="L337" i="2"/>
  <c r="L336" i="2" s="1"/>
  <c r="K337" i="2"/>
  <c r="L333" i="2"/>
  <c r="K333" i="2"/>
  <c r="J333" i="2"/>
  <c r="J332" i="2" s="1"/>
  <c r="I333" i="2"/>
  <c r="I332" i="2" s="1"/>
  <c r="L332" i="2"/>
  <c r="K332" i="2"/>
  <c r="L330" i="2"/>
  <c r="K330" i="2"/>
  <c r="K329" i="2" s="1"/>
  <c r="J330" i="2"/>
  <c r="J329" i="2" s="1"/>
  <c r="I330" i="2"/>
  <c r="L329" i="2"/>
  <c r="I329" i="2"/>
  <c r="L327" i="2"/>
  <c r="L326" i="2" s="1"/>
  <c r="K327" i="2"/>
  <c r="J327" i="2"/>
  <c r="I327" i="2"/>
  <c r="K326" i="2"/>
  <c r="J326" i="2"/>
  <c r="I326" i="2"/>
  <c r="L323" i="2"/>
  <c r="K323" i="2"/>
  <c r="J323" i="2"/>
  <c r="J322" i="2" s="1"/>
  <c r="I323" i="2"/>
  <c r="I322" i="2" s="1"/>
  <c r="L322" i="2"/>
  <c r="K322" i="2"/>
  <c r="L319" i="2"/>
  <c r="K319" i="2"/>
  <c r="K318" i="2" s="1"/>
  <c r="J319" i="2"/>
  <c r="J318" i="2" s="1"/>
  <c r="I319" i="2"/>
  <c r="L318" i="2"/>
  <c r="I318" i="2"/>
  <c r="L315" i="2"/>
  <c r="L314" i="2" s="1"/>
  <c r="L304" i="2" s="1"/>
  <c r="L303" i="2" s="1"/>
  <c r="K315" i="2"/>
  <c r="J315" i="2"/>
  <c r="I315" i="2"/>
  <c r="K314" i="2"/>
  <c r="J314" i="2"/>
  <c r="I314" i="2"/>
  <c r="L311" i="2"/>
  <c r="K311" i="2"/>
  <c r="J311" i="2"/>
  <c r="I311" i="2"/>
  <c r="L308" i="2"/>
  <c r="L305" i="2" s="1"/>
  <c r="K308" i="2"/>
  <c r="J308" i="2"/>
  <c r="I308" i="2"/>
  <c r="L306" i="2"/>
  <c r="K306" i="2"/>
  <c r="K305" i="2" s="1"/>
  <c r="J306" i="2"/>
  <c r="J305" i="2" s="1"/>
  <c r="I306" i="2"/>
  <c r="I305" i="2"/>
  <c r="L300" i="2"/>
  <c r="K300" i="2"/>
  <c r="J300" i="2"/>
  <c r="J299" i="2" s="1"/>
  <c r="I300" i="2"/>
  <c r="I299" i="2" s="1"/>
  <c r="L299" i="2"/>
  <c r="K299" i="2"/>
  <c r="L297" i="2"/>
  <c r="K297" i="2"/>
  <c r="K296" i="2" s="1"/>
  <c r="J297" i="2"/>
  <c r="J296" i="2" s="1"/>
  <c r="I297" i="2"/>
  <c r="L296" i="2"/>
  <c r="I296" i="2"/>
  <c r="L294" i="2"/>
  <c r="L293" i="2" s="1"/>
  <c r="K294" i="2"/>
  <c r="J294" i="2"/>
  <c r="I294" i="2"/>
  <c r="K293" i="2"/>
  <c r="J293" i="2"/>
  <c r="I293" i="2"/>
  <c r="L290" i="2"/>
  <c r="K290" i="2"/>
  <c r="J290" i="2"/>
  <c r="J289" i="2" s="1"/>
  <c r="I290" i="2"/>
  <c r="I289" i="2" s="1"/>
  <c r="L289" i="2"/>
  <c r="K289" i="2"/>
  <c r="L286" i="2"/>
  <c r="K286" i="2"/>
  <c r="K285" i="2" s="1"/>
  <c r="J286" i="2"/>
  <c r="J285" i="2" s="1"/>
  <c r="I286" i="2"/>
  <c r="L285" i="2"/>
  <c r="I285" i="2"/>
  <c r="L282" i="2"/>
  <c r="L281" i="2" s="1"/>
  <c r="K282" i="2"/>
  <c r="J282" i="2"/>
  <c r="I282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K273" i="2"/>
  <c r="K272" i="2" s="1"/>
  <c r="K271" i="2" s="1"/>
  <c r="J273" i="2"/>
  <c r="J272" i="2" s="1"/>
  <c r="I273" i="2"/>
  <c r="L272" i="2"/>
  <c r="I272" i="2"/>
  <c r="I271" i="2" s="1"/>
  <c r="L271" i="2"/>
  <c r="L268" i="2"/>
  <c r="K268" i="2"/>
  <c r="K267" i="2" s="1"/>
  <c r="J268" i="2"/>
  <c r="J267" i="2" s="1"/>
  <c r="I268" i="2"/>
  <c r="L267" i="2"/>
  <c r="I267" i="2"/>
  <c r="L265" i="2"/>
  <c r="L264" i="2" s="1"/>
  <c r="K265" i="2"/>
  <c r="J265" i="2"/>
  <c r="I265" i="2"/>
  <c r="K264" i="2"/>
  <c r="J264" i="2"/>
  <c r="I264" i="2"/>
  <c r="L262" i="2"/>
  <c r="K262" i="2"/>
  <c r="J262" i="2"/>
  <c r="J261" i="2" s="1"/>
  <c r="I262" i="2"/>
  <c r="I261" i="2" s="1"/>
  <c r="L261" i="2"/>
  <c r="K261" i="2"/>
  <c r="L258" i="2"/>
  <c r="K258" i="2"/>
  <c r="K257" i="2" s="1"/>
  <c r="J258" i="2"/>
  <c r="J257" i="2" s="1"/>
  <c r="I258" i="2"/>
  <c r="L257" i="2"/>
  <c r="I257" i="2"/>
  <c r="L254" i="2"/>
  <c r="L253" i="2" s="1"/>
  <c r="K254" i="2"/>
  <c r="J254" i="2"/>
  <c r="I254" i="2"/>
  <c r="K253" i="2"/>
  <c r="J253" i="2"/>
  <c r="I253" i="2"/>
  <c r="L250" i="2"/>
  <c r="K250" i="2"/>
  <c r="J250" i="2"/>
  <c r="J249" i="2" s="1"/>
  <c r="I250" i="2"/>
  <c r="I249" i="2" s="1"/>
  <c r="I239" i="2" s="1"/>
  <c r="I238" i="2" s="1"/>
  <c r="L249" i="2"/>
  <c r="K249" i="2"/>
  <c r="L246" i="2"/>
  <c r="K246" i="2"/>
  <c r="J246" i="2"/>
  <c r="I246" i="2"/>
  <c r="L243" i="2"/>
  <c r="K243" i="2"/>
  <c r="J243" i="2"/>
  <c r="I243" i="2"/>
  <c r="L241" i="2"/>
  <c r="L240" i="2" s="1"/>
  <c r="K241" i="2"/>
  <c r="J241" i="2"/>
  <c r="I241" i="2"/>
  <c r="K240" i="2"/>
  <c r="J240" i="2"/>
  <c r="I240" i="2"/>
  <c r="L234" i="2"/>
  <c r="K234" i="2"/>
  <c r="K233" i="2" s="1"/>
  <c r="K232" i="2" s="1"/>
  <c r="J234" i="2"/>
  <c r="J233" i="2" s="1"/>
  <c r="J232" i="2" s="1"/>
  <c r="I234" i="2"/>
  <c r="L233" i="2"/>
  <c r="I233" i="2"/>
  <c r="I232" i="2" s="1"/>
  <c r="L232" i="2"/>
  <c r="L230" i="2"/>
  <c r="K230" i="2"/>
  <c r="K229" i="2" s="1"/>
  <c r="K228" i="2" s="1"/>
  <c r="J230" i="2"/>
  <c r="J229" i="2" s="1"/>
  <c r="J228" i="2" s="1"/>
  <c r="I230" i="2"/>
  <c r="L229" i="2"/>
  <c r="I229" i="2"/>
  <c r="I228" i="2" s="1"/>
  <c r="L228" i="2"/>
  <c r="L221" i="2"/>
  <c r="K221" i="2"/>
  <c r="K220" i="2" s="1"/>
  <c r="J221" i="2"/>
  <c r="J220" i="2" s="1"/>
  <c r="I221" i="2"/>
  <c r="L220" i="2"/>
  <c r="I220" i="2"/>
  <c r="L218" i="2"/>
  <c r="L217" i="2" s="1"/>
  <c r="L216" i="2" s="1"/>
  <c r="K218" i="2"/>
  <c r="J218" i="2"/>
  <c r="I218" i="2"/>
  <c r="K217" i="2"/>
  <c r="J217" i="2"/>
  <c r="I217" i="2"/>
  <c r="I216" i="2"/>
  <c r="L211" i="2"/>
  <c r="L210" i="2" s="1"/>
  <c r="L209" i="2" s="1"/>
  <c r="K211" i="2"/>
  <c r="J211" i="2"/>
  <c r="I211" i="2"/>
  <c r="K210" i="2"/>
  <c r="K209" i="2" s="1"/>
  <c r="J210" i="2"/>
  <c r="J209" i="2" s="1"/>
  <c r="I210" i="2"/>
  <c r="I209" i="2"/>
  <c r="L207" i="2"/>
  <c r="L206" i="2" s="1"/>
  <c r="K207" i="2"/>
  <c r="J207" i="2"/>
  <c r="I207" i="2"/>
  <c r="K206" i="2"/>
  <c r="J206" i="2"/>
  <c r="I206" i="2"/>
  <c r="L202" i="2"/>
  <c r="K202" i="2"/>
  <c r="J202" i="2"/>
  <c r="J201" i="2" s="1"/>
  <c r="I202" i="2"/>
  <c r="I201" i="2" s="1"/>
  <c r="L201" i="2"/>
  <c r="K201" i="2"/>
  <c r="L196" i="2"/>
  <c r="K196" i="2"/>
  <c r="K195" i="2" s="1"/>
  <c r="K186" i="2" s="1"/>
  <c r="J196" i="2"/>
  <c r="J195" i="2" s="1"/>
  <c r="I196" i="2"/>
  <c r="L195" i="2"/>
  <c r="I195" i="2"/>
  <c r="L191" i="2"/>
  <c r="L190" i="2" s="1"/>
  <c r="K191" i="2"/>
  <c r="J191" i="2"/>
  <c r="I191" i="2"/>
  <c r="K190" i="2"/>
  <c r="J190" i="2"/>
  <c r="I190" i="2"/>
  <c r="L188" i="2"/>
  <c r="K188" i="2"/>
  <c r="J188" i="2"/>
  <c r="J187" i="2" s="1"/>
  <c r="J186" i="2" s="1"/>
  <c r="I188" i="2"/>
  <c r="I187" i="2" s="1"/>
  <c r="I186" i="2" s="1"/>
  <c r="I185" i="2" s="1"/>
  <c r="L187" i="2"/>
  <c r="K187" i="2"/>
  <c r="L180" i="2"/>
  <c r="K180" i="2"/>
  <c r="K179" i="2" s="1"/>
  <c r="J180" i="2"/>
  <c r="J179" i="2" s="1"/>
  <c r="I180" i="2"/>
  <c r="L179" i="2"/>
  <c r="I179" i="2"/>
  <c r="I173" i="2" s="1"/>
  <c r="L175" i="2"/>
  <c r="L174" i="2" s="1"/>
  <c r="L173" i="2" s="1"/>
  <c r="K175" i="2"/>
  <c r="J175" i="2"/>
  <c r="I175" i="2"/>
  <c r="K174" i="2"/>
  <c r="K173" i="2" s="1"/>
  <c r="J174" i="2"/>
  <c r="J173" i="2" s="1"/>
  <c r="I174" i="2"/>
  <c r="L171" i="2"/>
  <c r="L170" i="2" s="1"/>
  <c r="L169" i="2" s="1"/>
  <c r="L168" i="2" s="1"/>
  <c r="K171" i="2"/>
  <c r="J171" i="2"/>
  <c r="I171" i="2"/>
  <c r="K170" i="2"/>
  <c r="K169" i="2" s="1"/>
  <c r="K168" i="2" s="1"/>
  <c r="J170" i="2"/>
  <c r="J169" i="2" s="1"/>
  <c r="I170" i="2"/>
  <c r="I169" i="2"/>
  <c r="L166" i="2"/>
  <c r="K166" i="2"/>
  <c r="K165" i="2" s="1"/>
  <c r="J166" i="2"/>
  <c r="J165" i="2" s="1"/>
  <c r="I166" i="2"/>
  <c r="L165" i="2"/>
  <c r="I165" i="2"/>
  <c r="I159" i="2" s="1"/>
  <c r="I158" i="2" s="1"/>
  <c r="L161" i="2"/>
  <c r="L160" i="2" s="1"/>
  <c r="L159" i="2" s="1"/>
  <c r="L158" i="2" s="1"/>
  <c r="K161" i="2"/>
  <c r="J161" i="2"/>
  <c r="I161" i="2"/>
  <c r="K160" i="2"/>
  <c r="J160" i="2"/>
  <c r="J159" i="2" s="1"/>
  <c r="J158" i="2" s="1"/>
  <c r="I160" i="2"/>
  <c r="L155" i="2"/>
  <c r="K155" i="2"/>
  <c r="K154" i="2" s="1"/>
  <c r="K153" i="2" s="1"/>
  <c r="J155" i="2"/>
  <c r="J154" i="2" s="1"/>
  <c r="J153" i="2" s="1"/>
  <c r="I155" i="2"/>
  <c r="L154" i="2"/>
  <c r="I154" i="2"/>
  <c r="I153" i="2" s="1"/>
  <c r="L153" i="2"/>
  <c r="L151" i="2"/>
  <c r="K151" i="2"/>
  <c r="K150" i="2" s="1"/>
  <c r="J151" i="2"/>
  <c r="J150" i="2" s="1"/>
  <c r="I151" i="2"/>
  <c r="L150" i="2"/>
  <c r="I150" i="2"/>
  <c r="L147" i="2"/>
  <c r="L146" i="2" s="1"/>
  <c r="L145" i="2" s="1"/>
  <c r="K147" i="2"/>
  <c r="J147" i="2"/>
  <c r="I147" i="2"/>
  <c r="K146" i="2"/>
  <c r="K145" i="2" s="1"/>
  <c r="J146" i="2"/>
  <c r="J145" i="2" s="1"/>
  <c r="I146" i="2"/>
  <c r="I145" i="2"/>
  <c r="L142" i="2"/>
  <c r="L141" i="2" s="1"/>
  <c r="L140" i="2" s="1"/>
  <c r="L139" i="2" s="1"/>
  <c r="K142" i="2"/>
  <c r="J142" i="2"/>
  <c r="I142" i="2"/>
  <c r="K141" i="2"/>
  <c r="K140" i="2" s="1"/>
  <c r="K139" i="2" s="1"/>
  <c r="J141" i="2"/>
  <c r="J140" i="2" s="1"/>
  <c r="I141" i="2"/>
  <c r="I140" i="2"/>
  <c r="I139" i="2" s="1"/>
  <c r="L137" i="2"/>
  <c r="K137" i="2"/>
  <c r="K136" i="2" s="1"/>
  <c r="K135" i="2" s="1"/>
  <c r="J137" i="2"/>
  <c r="J136" i="2" s="1"/>
  <c r="J135" i="2" s="1"/>
  <c r="I137" i="2"/>
  <c r="L136" i="2"/>
  <c r="I136" i="2"/>
  <c r="I135" i="2" s="1"/>
  <c r="L135" i="2"/>
  <c r="L133" i="2"/>
  <c r="K133" i="2"/>
  <c r="K132" i="2" s="1"/>
  <c r="K131" i="2" s="1"/>
  <c r="J133" i="2"/>
  <c r="J132" i="2" s="1"/>
  <c r="J131" i="2" s="1"/>
  <c r="I133" i="2"/>
  <c r="L132" i="2"/>
  <c r="I132" i="2"/>
  <c r="I131" i="2" s="1"/>
  <c r="L131" i="2"/>
  <c r="L129" i="2"/>
  <c r="K129" i="2"/>
  <c r="K128" i="2" s="1"/>
  <c r="K127" i="2" s="1"/>
  <c r="J129" i="2"/>
  <c r="J128" i="2" s="1"/>
  <c r="J127" i="2" s="1"/>
  <c r="J113" i="2" s="1"/>
  <c r="I129" i="2"/>
  <c r="L128" i="2"/>
  <c r="I128" i="2"/>
  <c r="I127" i="2" s="1"/>
  <c r="L127" i="2"/>
  <c r="L125" i="2"/>
  <c r="K125" i="2"/>
  <c r="K124" i="2" s="1"/>
  <c r="K123" i="2" s="1"/>
  <c r="J125" i="2"/>
  <c r="J124" i="2" s="1"/>
  <c r="J123" i="2" s="1"/>
  <c r="I125" i="2"/>
  <c r="L124" i="2"/>
  <c r="I124" i="2"/>
  <c r="I123" i="2" s="1"/>
  <c r="L123" i="2"/>
  <c r="L121" i="2"/>
  <c r="K121" i="2"/>
  <c r="K120" i="2" s="1"/>
  <c r="K119" i="2" s="1"/>
  <c r="J121" i="2"/>
  <c r="J120" i="2" s="1"/>
  <c r="J119" i="2" s="1"/>
  <c r="I121" i="2"/>
  <c r="L120" i="2"/>
  <c r="I120" i="2"/>
  <c r="I119" i="2" s="1"/>
  <c r="L119" i="2"/>
  <c r="L116" i="2"/>
  <c r="K116" i="2"/>
  <c r="K115" i="2" s="1"/>
  <c r="K114" i="2" s="1"/>
  <c r="J116" i="2"/>
  <c r="J115" i="2" s="1"/>
  <c r="J114" i="2" s="1"/>
  <c r="I116" i="2"/>
  <c r="L115" i="2"/>
  <c r="I115" i="2"/>
  <c r="I114" i="2" s="1"/>
  <c r="L114" i="2"/>
  <c r="L110" i="2"/>
  <c r="K110" i="2"/>
  <c r="J110" i="2"/>
  <c r="J109" i="2" s="1"/>
  <c r="I110" i="2"/>
  <c r="I109" i="2" s="1"/>
  <c r="L109" i="2"/>
  <c r="K109" i="2"/>
  <c r="L106" i="2"/>
  <c r="K106" i="2"/>
  <c r="K105" i="2" s="1"/>
  <c r="K104" i="2" s="1"/>
  <c r="J106" i="2"/>
  <c r="J105" i="2" s="1"/>
  <c r="I106" i="2"/>
  <c r="L105" i="2"/>
  <c r="I105" i="2"/>
  <c r="L104" i="2"/>
  <c r="L101" i="2"/>
  <c r="K101" i="2"/>
  <c r="K100" i="2" s="1"/>
  <c r="K99" i="2" s="1"/>
  <c r="J101" i="2"/>
  <c r="J100" i="2" s="1"/>
  <c r="J99" i="2" s="1"/>
  <c r="I101" i="2"/>
  <c r="L100" i="2"/>
  <c r="I100" i="2"/>
  <c r="I99" i="2" s="1"/>
  <c r="L99" i="2"/>
  <c r="L96" i="2"/>
  <c r="K96" i="2"/>
  <c r="K95" i="2" s="1"/>
  <c r="K94" i="2" s="1"/>
  <c r="J96" i="2"/>
  <c r="J95" i="2" s="1"/>
  <c r="J94" i="2" s="1"/>
  <c r="I96" i="2"/>
  <c r="L95" i="2"/>
  <c r="I95" i="2"/>
  <c r="I94" i="2" s="1"/>
  <c r="L94" i="2"/>
  <c r="L93" i="2" s="1"/>
  <c r="L89" i="2"/>
  <c r="K89" i="2"/>
  <c r="J89" i="2"/>
  <c r="J88" i="2" s="1"/>
  <c r="I89" i="2"/>
  <c r="I88" i="2" s="1"/>
  <c r="I87" i="2" s="1"/>
  <c r="L88" i="2"/>
  <c r="L87" i="2" s="1"/>
  <c r="L86" i="2" s="1"/>
  <c r="K88" i="2"/>
  <c r="K87" i="2"/>
  <c r="K86" i="2" s="1"/>
  <c r="J87" i="2"/>
  <c r="J86" i="2" s="1"/>
  <c r="I86" i="2"/>
  <c r="L84" i="2"/>
  <c r="L83" i="2" s="1"/>
  <c r="L82" i="2" s="1"/>
  <c r="K84" i="2"/>
  <c r="J84" i="2"/>
  <c r="I84" i="2"/>
  <c r="I83" i="2" s="1"/>
  <c r="K83" i="2"/>
  <c r="K82" i="2" s="1"/>
  <c r="J83" i="2"/>
  <c r="J82" i="2" s="1"/>
  <c r="I82" i="2"/>
  <c r="L78" i="2"/>
  <c r="L77" i="2" s="1"/>
  <c r="K78" i="2"/>
  <c r="J78" i="2"/>
  <c r="I78" i="2"/>
  <c r="I77" i="2" s="1"/>
  <c r="K77" i="2"/>
  <c r="J77" i="2"/>
  <c r="L73" i="2"/>
  <c r="K73" i="2"/>
  <c r="J73" i="2"/>
  <c r="J72" i="2" s="1"/>
  <c r="I73" i="2"/>
  <c r="I72" i="2" s="1"/>
  <c r="L72" i="2"/>
  <c r="K72" i="2"/>
  <c r="L68" i="2"/>
  <c r="K68" i="2"/>
  <c r="K67" i="2" s="1"/>
  <c r="K66" i="2" s="1"/>
  <c r="K65" i="2" s="1"/>
  <c r="J68" i="2"/>
  <c r="J67" i="2" s="1"/>
  <c r="I68" i="2"/>
  <c r="L67" i="2"/>
  <c r="I67" i="2"/>
  <c r="I66" i="2" s="1"/>
  <c r="I65" i="2" s="1"/>
  <c r="L66" i="2"/>
  <c r="L65" i="2" s="1"/>
  <c r="L49" i="2"/>
  <c r="K49" i="2"/>
  <c r="J49" i="2"/>
  <c r="J48" i="2" s="1"/>
  <c r="I49" i="2"/>
  <c r="I48" i="2" s="1"/>
  <c r="I47" i="2" s="1"/>
  <c r="L48" i="2"/>
  <c r="L47" i="2" s="1"/>
  <c r="L46" i="2" s="1"/>
  <c r="K48" i="2"/>
  <c r="K47" i="2"/>
  <c r="K46" i="2" s="1"/>
  <c r="J47" i="2"/>
  <c r="J46" i="2"/>
  <c r="I46" i="2"/>
  <c r="L44" i="2"/>
  <c r="L43" i="2" s="1"/>
  <c r="L42" i="2" s="1"/>
  <c r="K44" i="2"/>
  <c r="J44" i="2"/>
  <c r="I44" i="2"/>
  <c r="I43" i="2" s="1"/>
  <c r="K43" i="2"/>
  <c r="K42" i="2" s="1"/>
  <c r="J43" i="2"/>
  <c r="J42" i="2" s="1"/>
  <c r="I42" i="2"/>
  <c r="L40" i="2"/>
  <c r="K40" i="2"/>
  <c r="J40" i="2"/>
  <c r="I40" i="2"/>
  <c r="L38" i="2"/>
  <c r="K38" i="2"/>
  <c r="K37" i="2" s="1"/>
  <c r="K36" i="2" s="1"/>
  <c r="K35" i="2" s="1"/>
  <c r="J38" i="2"/>
  <c r="J37" i="2" s="1"/>
  <c r="J36" i="2" s="1"/>
  <c r="J35" i="2" s="1"/>
  <c r="I38" i="2"/>
  <c r="L37" i="2"/>
  <c r="I37" i="2"/>
  <c r="I36" i="2" s="1"/>
  <c r="L36" i="2"/>
  <c r="L364" i="1"/>
  <c r="K365" i="1"/>
  <c r="K364" i="1" s="1"/>
  <c r="J365" i="1"/>
  <c r="J364" i="1" s="1"/>
  <c r="I365" i="1"/>
  <c r="I364" i="1" s="1"/>
  <c r="L362" i="1"/>
  <c r="K362" i="1"/>
  <c r="J362" i="1"/>
  <c r="J361" i="1" s="1"/>
  <c r="I362" i="1"/>
  <c r="L361" i="1"/>
  <c r="K361" i="1"/>
  <c r="I361" i="1"/>
  <c r="L359" i="1"/>
  <c r="K359" i="1"/>
  <c r="J359" i="1"/>
  <c r="I359" i="1"/>
  <c r="L358" i="1"/>
  <c r="K358" i="1"/>
  <c r="J358" i="1"/>
  <c r="I358" i="1"/>
  <c r="L355" i="1"/>
  <c r="L354" i="1" s="1"/>
  <c r="K355" i="1"/>
  <c r="K354" i="1" s="1"/>
  <c r="J355" i="1"/>
  <c r="J354" i="1" s="1"/>
  <c r="I355" i="1"/>
  <c r="I354" i="1" s="1"/>
  <c r="L351" i="1"/>
  <c r="K351" i="1"/>
  <c r="J351" i="1"/>
  <c r="J350" i="1" s="1"/>
  <c r="I351" i="1"/>
  <c r="L350" i="1"/>
  <c r="K350" i="1"/>
  <c r="I350" i="1"/>
  <c r="L347" i="1"/>
  <c r="L346" i="1" s="1"/>
  <c r="K347" i="1"/>
  <c r="K346" i="1" s="1"/>
  <c r="J347" i="1"/>
  <c r="I347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J337" i="1" s="1"/>
  <c r="J336" i="1" s="1"/>
  <c r="I338" i="1"/>
  <c r="L337" i="1"/>
  <c r="K337" i="1"/>
  <c r="I337" i="1"/>
  <c r="L333" i="1"/>
  <c r="K333" i="1"/>
  <c r="J333" i="1"/>
  <c r="J332" i="1" s="1"/>
  <c r="I333" i="1"/>
  <c r="L332" i="1"/>
  <c r="K332" i="1"/>
  <c r="I332" i="1"/>
  <c r="L330" i="1"/>
  <c r="K330" i="1"/>
  <c r="K329" i="1" s="1"/>
  <c r="J330" i="1"/>
  <c r="I330" i="1"/>
  <c r="L329" i="1"/>
  <c r="J329" i="1"/>
  <c r="I329" i="1"/>
  <c r="L327" i="1"/>
  <c r="L326" i="1" s="1"/>
  <c r="K327" i="1"/>
  <c r="K326" i="1" s="1"/>
  <c r="J327" i="1"/>
  <c r="J326" i="1" s="1"/>
  <c r="I327" i="1"/>
  <c r="I326" i="1" s="1"/>
  <c r="L323" i="1"/>
  <c r="K323" i="1"/>
  <c r="J323" i="1"/>
  <c r="J322" i="1" s="1"/>
  <c r="I323" i="1"/>
  <c r="L322" i="1"/>
  <c r="K322" i="1"/>
  <c r="I322" i="1"/>
  <c r="L319" i="1"/>
  <c r="L318" i="1" s="1"/>
  <c r="K319" i="1"/>
  <c r="K318" i="1" s="1"/>
  <c r="J319" i="1"/>
  <c r="I319" i="1"/>
  <c r="J318" i="1"/>
  <c r="I318" i="1"/>
  <c r="L315" i="1"/>
  <c r="L314" i="1" s="1"/>
  <c r="K315" i="1"/>
  <c r="K314" i="1" s="1"/>
  <c r="J315" i="1"/>
  <c r="J314" i="1" s="1"/>
  <c r="I315" i="1"/>
  <c r="I314" i="1" s="1"/>
  <c r="L311" i="1"/>
  <c r="K311" i="1"/>
  <c r="J311" i="1"/>
  <c r="J305" i="1" s="1"/>
  <c r="I311" i="1"/>
  <c r="L308" i="1"/>
  <c r="L305" i="1" s="1"/>
  <c r="K308" i="1"/>
  <c r="J308" i="1"/>
  <c r="I308" i="1"/>
  <c r="I305" i="1" s="1"/>
  <c r="L306" i="1"/>
  <c r="K306" i="1"/>
  <c r="K305" i="1" s="1"/>
  <c r="K304" i="1" s="1"/>
  <c r="J306" i="1"/>
  <c r="I306" i="1"/>
  <c r="L300" i="1"/>
  <c r="K300" i="1"/>
  <c r="J300" i="1"/>
  <c r="J299" i="1" s="1"/>
  <c r="I300" i="1"/>
  <c r="L299" i="1"/>
  <c r="K299" i="1"/>
  <c r="I299" i="1"/>
  <c r="L297" i="1"/>
  <c r="L296" i="1" s="1"/>
  <c r="K297" i="1"/>
  <c r="K296" i="1" s="1"/>
  <c r="J297" i="1"/>
  <c r="I297" i="1"/>
  <c r="J296" i="1"/>
  <c r="I296" i="1"/>
  <c r="L294" i="1"/>
  <c r="L293" i="1" s="1"/>
  <c r="K294" i="1"/>
  <c r="K293" i="1" s="1"/>
  <c r="J294" i="1"/>
  <c r="J293" i="1" s="1"/>
  <c r="I294" i="1"/>
  <c r="I293" i="1" s="1"/>
  <c r="L290" i="1"/>
  <c r="K290" i="1"/>
  <c r="J290" i="1"/>
  <c r="J289" i="1" s="1"/>
  <c r="I290" i="1"/>
  <c r="L289" i="1"/>
  <c r="K289" i="1"/>
  <c r="I289" i="1"/>
  <c r="L286" i="1"/>
  <c r="L285" i="1" s="1"/>
  <c r="K286" i="1"/>
  <c r="K285" i="1" s="1"/>
  <c r="J286" i="1"/>
  <c r="I286" i="1"/>
  <c r="J285" i="1"/>
  <c r="I285" i="1"/>
  <c r="L282" i="1"/>
  <c r="L281" i="1" s="1"/>
  <c r="K282" i="1"/>
  <c r="K281" i="1" s="1"/>
  <c r="J282" i="1"/>
  <c r="J281" i="1" s="1"/>
  <c r="I282" i="1"/>
  <c r="I281" i="1" s="1"/>
  <c r="I271" i="1" s="1"/>
  <c r="L278" i="1"/>
  <c r="K278" i="1"/>
  <c r="J278" i="1"/>
  <c r="I278" i="1"/>
  <c r="L275" i="1"/>
  <c r="K275" i="1"/>
  <c r="J275" i="1"/>
  <c r="I275" i="1"/>
  <c r="L273" i="1"/>
  <c r="L272" i="1" s="1"/>
  <c r="L271" i="1" s="1"/>
  <c r="K273" i="1"/>
  <c r="K272" i="1" s="1"/>
  <c r="J273" i="1"/>
  <c r="I273" i="1"/>
  <c r="J272" i="1"/>
  <c r="I272" i="1"/>
  <c r="L268" i="1"/>
  <c r="L267" i="1" s="1"/>
  <c r="K268" i="1"/>
  <c r="K267" i="1" s="1"/>
  <c r="J268" i="1"/>
  <c r="I268" i="1"/>
  <c r="J267" i="1"/>
  <c r="I267" i="1"/>
  <c r="L265" i="1"/>
  <c r="L264" i="1" s="1"/>
  <c r="K265" i="1"/>
  <c r="K264" i="1" s="1"/>
  <c r="J265" i="1"/>
  <c r="J264" i="1" s="1"/>
  <c r="I265" i="1"/>
  <c r="I264" i="1" s="1"/>
  <c r="L262" i="1"/>
  <c r="K262" i="1"/>
  <c r="J262" i="1"/>
  <c r="J261" i="1" s="1"/>
  <c r="I262" i="1"/>
  <c r="L261" i="1"/>
  <c r="K261" i="1"/>
  <c r="I261" i="1"/>
  <c r="L258" i="1"/>
  <c r="K258" i="1"/>
  <c r="J258" i="1"/>
  <c r="I258" i="1"/>
  <c r="L257" i="1"/>
  <c r="K257" i="1"/>
  <c r="J257" i="1"/>
  <c r="I257" i="1"/>
  <c r="L254" i="1"/>
  <c r="L253" i="1" s="1"/>
  <c r="K254" i="1"/>
  <c r="K253" i="1" s="1"/>
  <c r="J254" i="1"/>
  <c r="J253" i="1" s="1"/>
  <c r="I254" i="1"/>
  <c r="I253" i="1" s="1"/>
  <c r="L250" i="1"/>
  <c r="K250" i="1"/>
  <c r="J250" i="1"/>
  <c r="J249" i="1" s="1"/>
  <c r="I250" i="1"/>
  <c r="L249" i="1"/>
  <c r="K249" i="1"/>
  <c r="I249" i="1"/>
  <c r="L246" i="1"/>
  <c r="K246" i="1"/>
  <c r="J246" i="1"/>
  <c r="I246" i="1"/>
  <c r="L243" i="1"/>
  <c r="K243" i="1"/>
  <c r="J243" i="1"/>
  <c r="I243" i="1"/>
  <c r="L241" i="1"/>
  <c r="L240" i="1" s="1"/>
  <c r="L239" i="1" s="1"/>
  <c r="L238" i="1" s="1"/>
  <c r="K241" i="1"/>
  <c r="K240" i="1" s="1"/>
  <c r="K239" i="1" s="1"/>
  <c r="J241" i="1"/>
  <c r="J240" i="1" s="1"/>
  <c r="I241" i="1"/>
  <c r="I240" i="1" s="1"/>
  <c r="L234" i="1"/>
  <c r="K234" i="1"/>
  <c r="J234" i="1"/>
  <c r="I234" i="1"/>
  <c r="L233" i="1"/>
  <c r="K233" i="1"/>
  <c r="J233" i="1"/>
  <c r="J232" i="1" s="1"/>
  <c r="I233" i="1"/>
  <c r="L232" i="1"/>
  <c r="K232" i="1"/>
  <c r="I232" i="1"/>
  <c r="L230" i="1"/>
  <c r="K230" i="1"/>
  <c r="J230" i="1"/>
  <c r="I230" i="1"/>
  <c r="L229" i="1"/>
  <c r="K229" i="1"/>
  <c r="J229" i="1"/>
  <c r="J228" i="1" s="1"/>
  <c r="I229" i="1"/>
  <c r="L228" i="1"/>
  <c r="K228" i="1"/>
  <c r="I228" i="1"/>
  <c r="L221" i="1"/>
  <c r="K221" i="1"/>
  <c r="J221" i="1"/>
  <c r="I221" i="1"/>
  <c r="L220" i="1"/>
  <c r="K220" i="1"/>
  <c r="J220" i="1"/>
  <c r="I220" i="1"/>
  <c r="L218" i="1"/>
  <c r="L217" i="1" s="1"/>
  <c r="L216" i="1" s="1"/>
  <c r="K218" i="1"/>
  <c r="K217" i="1" s="1"/>
  <c r="K216" i="1" s="1"/>
  <c r="J218" i="1"/>
  <c r="J217" i="1" s="1"/>
  <c r="J216" i="1" s="1"/>
  <c r="I218" i="1"/>
  <c r="I217" i="1" s="1"/>
  <c r="I216" i="1" s="1"/>
  <c r="L211" i="1"/>
  <c r="L210" i="1" s="1"/>
  <c r="L209" i="1" s="1"/>
  <c r="K211" i="1"/>
  <c r="K210" i="1" s="1"/>
  <c r="K209" i="1" s="1"/>
  <c r="J211" i="1"/>
  <c r="J210" i="1" s="1"/>
  <c r="J209" i="1" s="1"/>
  <c r="I211" i="1"/>
  <c r="I210" i="1" s="1"/>
  <c r="I209" i="1" s="1"/>
  <c r="L207" i="1"/>
  <c r="L206" i="1" s="1"/>
  <c r="K207" i="1"/>
  <c r="K206" i="1" s="1"/>
  <c r="J207" i="1"/>
  <c r="J206" i="1" s="1"/>
  <c r="I207" i="1"/>
  <c r="I206" i="1" s="1"/>
  <c r="L202" i="1"/>
  <c r="K202" i="1"/>
  <c r="J202" i="1"/>
  <c r="J201" i="1" s="1"/>
  <c r="I202" i="1"/>
  <c r="L201" i="1"/>
  <c r="K201" i="1"/>
  <c r="I201" i="1"/>
  <c r="L196" i="1"/>
  <c r="K196" i="1"/>
  <c r="J196" i="1"/>
  <c r="I196" i="1"/>
  <c r="L195" i="1"/>
  <c r="K195" i="1"/>
  <c r="J195" i="1"/>
  <c r="I195" i="1"/>
  <c r="L191" i="1"/>
  <c r="L190" i="1" s="1"/>
  <c r="K191" i="1"/>
  <c r="K190" i="1" s="1"/>
  <c r="J191" i="1"/>
  <c r="J190" i="1" s="1"/>
  <c r="I191" i="1"/>
  <c r="I190" i="1" s="1"/>
  <c r="L188" i="1"/>
  <c r="K188" i="1"/>
  <c r="J188" i="1"/>
  <c r="J187" i="1" s="1"/>
  <c r="I188" i="1"/>
  <c r="L187" i="1"/>
  <c r="L186" i="1" s="1"/>
  <c r="K187" i="1"/>
  <c r="K186" i="1" s="1"/>
  <c r="K185" i="1" s="1"/>
  <c r="I187" i="1"/>
  <c r="L180" i="1"/>
  <c r="K180" i="1"/>
  <c r="K179" i="1" s="1"/>
  <c r="J180" i="1"/>
  <c r="I180" i="1"/>
  <c r="L179" i="1"/>
  <c r="J179" i="1"/>
  <c r="I179" i="1"/>
  <c r="L175" i="1"/>
  <c r="L174" i="1" s="1"/>
  <c r="L173" i="1" s="1"/>
  <c r="K175" i="1"/>
  <c r="K174" i="1" s="1"/>
  <c r="J175" i="1"/>
  <c r="J174" i="1" s="1"/>
  <c r="J173" i="1" s="1"/>
  <c r="I175" i="1"/>
  <c r="I174" i="1" s="1"/>
  <c r="I173" i="1" s="1"/>
  <c r="L171" i="1"/>
  <c r="L170" i="1" s="1"/>
  <c r="L169" i="1" s="1"/>
  <c r="L168" i="1" s="1"/>
  <c r="K171" i="1"/>
  <c r="K170" i="1" s="1"/>
  <c r="K169" i="1" s="1"/>
  <c r="J171" i="1"/>
  <c r="J170" i="1" s="1"/>
  <c r="J169" i="1" s="1"/>
  <c r="I171" i="1"/>
  <c r="I170" i="1" s="1"/>
  <c r="I169" i="1" s="1"/>
  <c r="L166" i="1"/>
  <c r="K166" i="1"/>
  <c r="K165" i="1" s="1"/>
  <c r="J166" i="1"/>
  <c r="I166" i="1"/>
  <c r="L165" i="1"/>
  <c r="J165" i="1"/>
  <c r="I165" i="1"/>
  <c r="L161" i="1"/>
  <c r="L160" i="1" s="1"/>
  <c r="L159" i="1" s="1"/>
  <c r="L158" i="1" s="1"/>
  <c r="K161" i="1"/>
  <c r="K160" i="1" s="1"/>
  <c r="K159" i="1" s="1"/>
  <c r="K158" i="1" s="1"/>
  <c r="J161" i="1"/>
  <c r="J160" i="1" s="1"/>
  <c r="J159" i="1" s="1"/>
  <c r="J158" i="1" s="1"/>
  <c r="I161" i="1"/>
  <c r="I160" i="1" s="1"/>
  <c r="I159" i="1" s="1"/>
  <c r="I158" i="1" s="1"/>
  <c r="L155" i="1"/>
  <c r="K155" i="1"/>
  <c r="K154" i="1" s="1"/>
  <c r="K153" i="1" s="1"/>
  <c r="J155" i="1"/>
  <c r="I155" i="1"/>
  <c r="L154" i="1"/>
  <c r="J154" i="1"/>
  <c r="J153" i="1" s="1"/>
  <c r="I154" i="1"/>
  <c r="L153" i="1"/>
  <c r="I153" i="1"/>
  <c r="L151" i="1"/>
  <c r="K151" i="1"/>
  <c r="K150" i="1" s="1"/>
  <c r="J151" i="1"/>
  <c r="I151" i="1"/>
  <c r="L150" i="1"/>
  <c r="J150" i="1"/>
  <c r="I150" i="1"/>
  <c r="L147" i="1"/>
  <c r="L146" i="1" s="1"/>
  <c r="L145" i="1" s="1"/>
  <c r="K147" i="1"/>
  <c r="K146" i="1" s="1"/>
  <c r="K145" i="1" s="1"/>
  <c r="J147" i="1"/>
  <c r="J146" i="1" s="1"/>
  <c r="J145" i="1" s="1"/>
  <c r="I147" i="1"/>
  <c r="I146" i="1" s="1"/>
  <c r="I145" i="1" s="1"/>
  <c r="L142" i="1"/>
  <c r="L141" i="1" s="1"/>
  <c r="L140" i="1" s="1"/>
  <c r="L139" i="1" s="1"/>
  <c r="K142" i="1"/>
  <c r="K141" i="1" s="1"/>
  <c r="K140" i="1" s="1"/>
  <c r="K139" i="1" s="1"/>
  <c r="J142" i="1"/>
  <c r="J141" i="1" s="1"/>
  <c r="J140" i="1" s="1"/>
  <c r="J139" i="1" s="1"/>
  <c r="I142" i="1"/>
  <c r="I141" i="1" s="1"/>
  <c r="I140" i="1" s="1"/>
  <c r="L137" i="1"/>
  <c r="K137" i="1"/>
  <c r="K136" i="1" s="1"/>
  <c r="K135" i="1" s="1"/>
  <c r="J137" i="1"/>
  <c r="I137" i="1"/>
  <c r="L136" i="1"/>
  <c r="J136" i="1"/>
  <c r="J135" i="1" s="1"/>
  <c r="I136" i="1"/>
  <c r="L135" i="1"/>
  <c r="I135" i="1"/>
  <c r="L133" i="1"/>
  <c r="K133" i="1"/>
  <c r="K132" i="1" s="1"/>
  <c r="K131" i="1" s="1"/>
  <c r="J133" i="1"/>
  <c r="I133" i="1"/>
  <c r="L132" i="1"/>
  <c r="J132" i="1"/>
  <c r="J131" i="1" s="1"/>
  <c r="I132" i="1"/>
  <c r="L131" i="1"/>
  <c r="I131" i="1"/>
  <c r="L129" i="1"/>
  <c r="L128" i="1" s="1"/>
  <c r="L127" i="1" s="1"/>
  <c r="K129" i="1"/>
  <c r="K128" i="1" s="1"/>
  <c r="K127" i="1" s="1"/>
  <c r="J129" i="1"/>
  <c r="I129" i="1"/>
  <c r="J128" i="1"/>
  <c r="J127" i="1" s="1"/>
  <c r="I128" i="1"/>
  <c r="I127" i="1"/>
  <c r="L125" i="1"/>
  <c r="L124" i="1" s="1"/>
  <c r="L123" i="1" s="1"/>
  <c r="K125" i="1"/>
  <c r="K124" i="1" s="1"/>
  <c r="K123" i="1" s="1"/>
  <c r="J125" i="1"/>
  <c r="I125" i="1"/>
  <c r="J124" i="1"/>
  <c r="J123" i="1" s="1"/>
  <c r="I124" i="1"/>
  <c r="I123" i="1"/>
  <c r="L121" i="1"/>
  <c r="L120" i="1" s="1"/>
  <c r="L119" i="1" s="1"/>
  <c r="K121" i="1"/>
  <c r="K120" i="1" s="1"/>
  <c r="K119" i="1" s="1"/>
  <c r="J121" i="1"/>
  <c r="I121" i="1"/>
  <c r="J120" i="1"/>
  <c r="J119" i="1" s="1"/>
  <c r="I120" i="1"/>
  <c r="I119" i="1"/>
  <c r="L116" i="1"/>
  <c r="L115" i="1" s="1"/>
  <c r="L114" i="1" s="1"/>
  <c r="K116" i="1"/>
  <c r="K115" i="1" s="1"/>
  <c r="K114" i="1" s="1"/>
  <c r="J116" i="1"/>
  <c r="I116" i="1"/>
  <c r="J115" i="1"/>
  <c r="J114" i="1" s="1"/>
  <c r="I115" i="1"/>
  <c r="I114" i="1"/>
  <c r="I113" i="1" s="1"/>
  <c r="L110" i="1"/>
  <c r="K110" i="1"/>
  <c r="J110" i="1"/>
  <c r="J109" i="1" s="1"/>
  <c r="I110" i="1"/>
  <c r="L109" i="1"/>
  <c r="K109" i="1"/>
  <c r="I109" i="1"/>
  <c r="L106" i="1"/>
  <c r="L105" i="1" s="1"/>
  <c r="L104" i="1" s="1"/>
  <c r="K106" i="1"/>
  <c r="K105" i="1" s="1"/>
  <c r="K104" i="1" s="1"/>
  <c r="J106" i="1"/>
  <c r="I106" i="1"/>
  <c r="J105" i="1"/>
  <c r="J104" i="1" s="1"/>
  <c r="I105" i="1"/>
  <c r="I104" i="1"/>
  <c r="L101" i="1"/>
  <c r="L100" i="1" s="1"/>
  <c r="L99" i="1" s="1"/>
  <c r="K101" i="1"/>
  <c r="K100" i="1" s="1"/>
  <c r="K99" i="1" s="1"/>
  <c r="J101" i="1"/>
  <c r="I101" i="1"/>
  <c r="J100" i="1"/>
  <c r="J99" i="1" s="1"/>
  <c r="I100" i="1"/>
  <c r="I99" i="1"/>
  <c r="L96" i="1"/>
  <c r="L95" i="1" s="1"/>
  <c r="L94" i="1" s="1"/>
  <c r="L93" i="1" s="1"/>
  <c r="K96" i="1"/>
  <c r="K95" i="1" s="1"/>
  <c r="K94" i="1" s="1"/>
  <c r="K93" i="1" s="1"/>
  <c r="J96" i="1"/>
  <c r="I96" i="1"/>
  <c r="J95" i="1"/>
  <c r="J94" i="1" s="1"/>
  <c r="I95" i="1"/>
  <c r="I94" i="1"/>
  <c r="I93" i="1" s="1"/>
  <c r="L89" i="1"/>
  <c r="K89" i="1"/>
  <c r="J89" i="1"/>
  <c r="J88" i="1" s="1"/>
  <c r="J87" i="1" s="1"/>
  <c r="J86" i="1" s="1"/>
  <c r="I89" i="1"/>
  <c r="L88" i="1"/>
  <c r="K88" i="1"/>
  <c r="K87" i="1" s="1"/>
  <c r="K86" i="1" s="1"/>
  <c r="I88" i="1"/>
  <c r="I87" i="1" s="1"/>
  <c r="I86" i="1" s="1"/>
  <c r="L87" i="1"/>
  <c r="L86" i="1" s="1"/>
  <c r="L84" i="1"/>
  <c r="K84" i="1"/>
  <c r="K83" i="1" s="1"/>
  <c r="K82" i="1" s="1"/>
  <c r="J84" i="1"/>
  <c r="J83" i="1" s="1"/>
  <c r="J82" i="1" s="1"/>
  <c r="I84" i="1"/>
  <c r="I83" i="1" s="1"/>
  <c r="I82" i="1" s="1"/>
  <c r="L83" i="1"/>
  <c r="L82" i="1" s="1"/>
  <c r="L78" i="1"/>
  <c r="K78" i="1"/>
  <c r="K77" i="1" s="1"/>
  <c r="J78" i="1"/>
  <c r="J77" i="1" s="1"/>
  <c r="I78" i="1"/>
  <c r="I77" i="1" s="1"/>
  <c r="I66" i="1" s="1"/>
  <c r="I65" i="1" s="1"/>
  <c r="L77" i="1"/>
  <c r="L73" i="1"/>
  <c r="K73" i="1"/>
  <c r="J73" i="1"/>
  <c r="J72" i="1" s="1"/>
  <c r="I73" i="1"/>
  <c r="L72" i="1"/>
  <c r="K72" i="1"/>
  <c r="I72" i="1"/>
  <c r="L68" i="1"/>
  <c r="L67" i="1" s="1"/>
  <c r="L66" i="1" s="1"/>
  <c r="L65" i="1" s="1"/>
  <c r="K68" i="1"/>
  <c r="K67" i="1" s="1"/>
  <c r="K66" i="1" s="1"/>
  <c r="J68" i="1"/>
  <c r="I68" i="1"/>
  <c r="J67" i="1"/>
  <c r="I67" i="1"/>
  <c r="L49" i="1"/>
  <c r="L48" i="1" s="1"/>
  <c r="L47" i="1" s="1"/>
  <c r="L46" i="1" s="1"/>
  <c r="K49" i="1"/>
  <c r="J49" i="1"/>
  <c r="J48" i="1" s="1"/>
  <c r="J47" i="1" s="1"/>
  <c r="J46" i="1" s="1"/>
  <c r="I49" i="1"/>
  <c r="K48" i="1"/>
  <c r="K47" i="1" s="1"/>
  <c r="K46" i="1" s="1"/>
  <c r="I48" i="1"/>
  <c r="I47" i="1" s="1"/>
  <c r="I46" i="1" s="1"/>
  <c r="L44" i="1"/>
  <c r="K44" i="1"/>
  <c r="K43" i="1" s="1"/>
  <c r="K42" i="1" s="1"/>
  <c r="J44" i="1"/>
  <c r="J43" i="1" s="1"/>
  <c r="J42" i="1" s="1"/>
  <c r="I44" i="1"/>
  <c r="I43" i="1" s="1"/>
  <c r="I42" i="1" s="1"/>
  <c r="L43" i="1"/>
  <c r="L42" i="1" s="1"/>
  <c r="L40" i="1"/>
  <c r="K40" i="1"/>
  <c r="J40" i="1"/>
  <c r="I40" i="1"/>
  <c r="I37" i="1" s="1"/>
  <c r="I36" i="1" s="1"/>
  <c r="I35" i="1" s="1"/>
  <c r="L38" i="1"/>
  <c r="L37" i="1" s="1"/>
  <c r="L36" i="1" s="1"/>
  <c r="K38" i="1"/>
  <c r="J38" i="1"/>
  <c r="I38" i="1"/>
  <c r="K37" i="1"/>
  <c r="J37" i="1"/>
  <c r="J36" i="1" s="1"/>
  <c r="J35" i="1" s="1"/>
  <c r="K36" i="1"/>
  <c r="K35" i="1" s="1"/>
  <c r="N29" i="18" l="1"/>
  <c r="D47" i="13"/>
  <c r="G24" i="13"/>
  <c r="G47" i="13" s="1"/>
  <c r="C35" i="13"/>
  <c r="I30" i="11"/>
  <c r="I91" i="11" s="1"/>
  <c r="K30" i="11"/>
  <c r="K91" i="11" s="1"/>
  <c r="J30" i="11"/>
  <c r="J91" i="11" s="1"/>
  <c r="I66" i="12"/>
  <c r="I65" i="12" s="1"/>
  <c r="J35" i="12"/>
  <c r="J168" i="12"/>
  <c r="J65" i="12"/>
  <c r="K93" i="12"/>
  <c r="K113" i="12"/>
  <c r="K34" i="12" s="1"/>
  <c r="I304" i="12"/>
  <c r="I303" i="12" s="1"/>
  <c r="K65" i="12"/>
  <c r="L304" i="12"/>
  <c r="L303" i="12" s="1"/>
  <c r="J93" i="12"/>
  <c r="J113" i="12"/>
  <c r="J139" i="12"/>
  <c r="K185" i="12"/>
  <c r="I239" i="12"/>
  <c r="I238" i="12" s="1"/>
  <c r="I184" i="12" s="1"/>
  <c r="K304" i="12"/>
  <c r="K303" i="12" s="1"/>
  <c r="J186" i="12"/>
  <c r="J185" i="12" s="1"/>
  <c r="J184" i="12" s="1"/>
  <c r="I35" i="12"/>
  <c r="J159" i="12"/>
  <c r="J158" i="12" s="1"/>
  <c r="L239" i="12"/>
  <c r="L271" i="12"/>
  <c r="L34" i="12"/>
  <c r="I93" i="12"/>
  <c r="I104" i="12"/>
  <c r="I113" i="12"/>
  <c r="I139" i="12"/>
  <c r="K159" i="12"/>
  <c r="K158" i="12" s="1"/>
  <c r="I336" i="12"/>
  <c r="L104" i="10"/>
  <c r="J336" i="10"/>
  <c r="I93" i="10"/>
  <c r="L186" i="10"/>
  <c r="J93" i="10"/>
  <c r="I173" i="10"/>
  <c r="I168" i="10" s="1"/>
  <c r="I34" i="10" s="1"/>
  <c r="J238" i="10"/>
  <c r="K93" i="10"/>
  <c r="J173" i="10"/>
  <c r="K239" i="10"/>
  <c r="J304" i="10"/>
  <c r="J66" i="10"/>
  <c r="J65" i="10" s="1"/>
  <c r="L93" i="10"/>
  <c r="L239" i="10"/>
  <c r="L238" i="10" s="1"/>
  <c r="K304" i="10"/>
  <c r="K303" i="10" s="1"/>
  <c r="K65" i="10"/>
  <c r="K34" i="10" s="1"/>
  <c r="I238" i="10"/>
  <c r="J35" i="10"/>
  <c r="J34" i="10" s="1"/>
  <c r="L65" i="10"/>
  <c r="L34" i="10" s="1"/>
  <c r="I113" i="10"/>
  <c r="I139" i="10"/>
  <c r="I159" i="10"/>
  <c r="I158" i="10" s="1"/>
  <c r="I186" i="10"/>
  <c r="I185" i="10" s="1"/>
  <c r="J271" i="10"/>
  <c r="I304" i="10"/>
  <c r="I303" i="10" s="1"/>
  <c r="J113" i="10"/>
  <c r="J139" i="10"/>
  <c r="J159" i="10"/>
  <c r="J158" i="10" s="1"/>
  <c r="J168" i="10"/>
  <c r="J185" i="10"/>
  <c r="J216" i="10"/>
  <c r="K271" i="10"/>
  <c r="I271" i="10"/>
  <c r="L113" i="10"/>
  <c r="L139" i="10"/>
  <c r="L159" i="10"/>
  <c r="L158" i="10" s="1"/>
  <c r="L168" i="10"/>
  <c r="L216" i="10"/>
  <c r="I271" i="9"/>
  <c r="L303" i="9"/>
  <c r="J336" i="9"/>
  <c r="L238" i="9"/>
  <c r="K336" i="9"/>
  <c r="K303" i="9" s="1"/>
  <c r="L66" i="9"/>
  <c r="L65" i="9" s="1"/>
  <c r="J113" i="9"/>
  <c r="J168" i="9"/>
  <c r="I66" i="9"/>
  <c r="I65" i="9" s="1"/>
  <c r="K113" i="9"/>
  <c r="J159" i="9"/>
  <c r="J158" i="9" s="1"/>
  <c r="I168" i="9"/>
  <c r="J271" i="9"/>
  <c r="J238" i="9" s="1"/>
  <c r="K271" i="9"/>
  <c r="I304" i="9"/>
  <c r="I35" i="9"/>
  <c r="K65" i="9"/>
  <c r="L35" i="9"/>
  <c r="K159" i="9"/>
  <c r="K158" i="9" s="1"/>
  <c r="L168" i="9"/>
  <c r="J216" i="9"/>
  <c r="J304" i="9"/>
  <c r="J303" i="9" s="1"/>
  <c r="I93" i="9"/>
  <c r="K35" i="9"/>
  <c r="I104" i="9"/>
  <c r="I186" i="9"/>
  <c r="I185" i="9" s="1"/>
  <c r="J185" i="9"/>
  <c r="K239" i="9"/>
  <c r="K238" i="9" s="1"/>
  <c r="I336" i="9"/>
  <c r="L184" i="9"/>
  <c r="J93" i="9"/>
  <c r="J34" i="9" s="1"/>
  <c r="K173" i="9"/>
  <c r="K168" i="9" s="1"/>
  <c r="I239" i="9"/>
  <c r="K93" i="9"/>
  <c r="I113" i="9"/>
  <c r="L113" i="8"/>
  <c r="L168" i="8"/>
  <c r="L34" i="8" s="1"/>
  <c r="K336" i="8"/>
  <c r="J336" i="8"/>
  <c r="I139" i="8"/>
  <c r="I186" i="8"/>
  <c r="I239" i="8"/>
  <c r="L185" i="8"/>
  <c r="L93" i="8"/>
  <c r="J139" i="8"/>
  <c r="J185" i="8"/>
  <c r="J239" i="8"/>
  <c r="K271" i="8"/>
  <c r="J93" i="8"/>
  <c r="K66" i="8"/>
  <c r="K65" i="8" s="1"/>
  <c r="I159" i="8"/>
  <c r="I158" i="8" s="1"/>
  <c r="K185" i="8"/>
  <c r="I216" i="8"/>
  <c r="I271" i="8"/>
  <c r="K303" i="8"/>
  <c r="K34" i="8"/>
  <c r="I66" i="8"/>
  <c r="I65" i="8" s="1"/>
  <c r="I34" i="8" s="1"/>
  <c r="J159" i="8"/>
  <c r="J158" i="8" s="1"/>
  <c r="I168" i="8"/>
  <c r="J216" i="8"/>
  <c r="J271" i="8"/>
  <c r="I304" i="8"/>
  <c r="I303" i="8" s="1"/>
  <c r="J65" i="8"/>
  <c r="J168" i="8"/>
  <c r="K239" i="8"/>
  <c r="K238" i="8" s="1"/>
  <c r="J304" i="8"/>
  <c r="J303" i="8" s="1"/>
  <c r="J34" i="8"/>
  <c r="I113" i="8"/>
  <c r="L304" i="8"/>
  <c r="J113" i="8"/>
  <c r="L336" i="8"/>
  <c r="I104" i="8"/>
  <c r="I93" i="8" s="1"/>
  <c r="L159" i="8"/>
  <c r="L158" i="8" s="1"/>
  <c r="L216" i="8"/>
  <c r="I104" i="7"/>
  <c r="I93" i="7" s="1"/>
  <c r="I34" i="7" s="1"/>
  <c r="L113" i="7"/>
  <c r="L216" i="7"/>
  <c r="L185" i="7" s="1"/>
  <c r="L184" i="7" s="1"/>
  <c r="I304" i="7"/>
  <c r="L336" i="7"/>
  <c r="J113" i="7"/>
  <c r="J304" i="7"/>
  <c r="J303" i="7" s="1"/>
  <c r="I336" i="7"/>
  <c r="J104" i="7"/>
  <c r="J93" i="7" s="1"/>
  <c r="K113" i="7"/>
  <c r="K216" i="7"/>
  <c r="K185" i="7" s="1"/>
  <c r="K184" i="7" s="1"/>
  <c r="K304" i="7"/>
  <c r="K303" i="7" s="1"/>
  <c r="J336" i="7"/>
  <c r="K35" i="7"/>
  <c r="K159" i="7"/>
  <c r="K158" i="7" s="1"/>
  <c r="L304" i="7"/>
  <c r="L303" i="7" s="1"/>
  <c r="K139" i="7"/>
  <c r="K168" i="7"/>
  <c r="J239" i="7"/>
  <c r="J238" i="7" s="1"/>
  <c r="L173" i="7"/>
  <c r="L168" i="7" s="1"/>
  <c r="J186" i="7"/>
  <c r="L239" i="7"/>
  <c r="L238" i="7" s="1"/>
  <c r="J66" i="7"/>
  <c r="J65" i="7" s="1"/>
  <c r="J34" i="7" s="1"/>
  <c r="I113" i="7"/>
  <c r="I139" i="7"/>
  <c r="J216" i="7"/>
  <c r="I271" i="7"/>
  <c r="I238" i="7" s="1"/>
  <c r="L65" i="6"/>
  <c r="K139" i="6"/>
  <c r="I239" i="6"/>
  <c r="I238" i="6" s="1"/>
  <c r="I184" i="6" s="1"/>
  <c r="K113" i="6"/>
  <c r="I303" i="6"/>
  <c r="K93" i="6"/>
  <c r="I168" i="6"/>
  <c r="J271" i="6"/>
  <c r="K303" i="6"/>
  <c r="I336" i="6"/>
  <c r="J113" i="6"/>
  <c r="I139" i="6"/>
  <c r="L239" i="6"/>
  <c r="K239" i="6"/>
  <c r="J336" i="6"/>
  <c r="J104" i="6"/>
  <c r="J303" i="6"/>
  <c r="L168" i="6"/>
  <c r="J93" i="6"/>
  <c r="L35" i="6"/>
  <c r="L34" i="6" s="1"/>
  <c r="I66" i="6"/>
  <c r="I65" i="6" s="1"/>
  <c r="I34" i="6" s="1"/>
  <c r="I368" i="6" s="1"/>
  <c r="L93" i="6"/>
  <c r="L159" i="6"/>
  <c r="L158" i="6" s="1"/>
  <c r="L271" i="6"/>
  <c r="K34" i="6"/>
  <c r="L185" i="6"/>
  <c r="J185" i="6"/>
  <c r="J239" i="6"/>
  <c r="I271" i="6"/>
  <c r="L304" i="6"/>
  <c r="L303" i="6" s="1"/>
  <c r="J35" i="6"/>
  <c r="K186" i="6"/>
  <c r="K185" i="6" s="1"/>
  <c r="K271" i="6"/>
  <c r="J239" i="5"/>
  <c r="J238" i="5" s="1"/>
  <c r="K304" i="5"/>
  <c r="K303" i="5" s="1"/>
  <c r="K113" i="5"/>
  <c r="J173" i="5"/>
  <c r="I239" i="5"/>
  <c r="I238" i="5" s="1"/>
  <c r="L336" i="5"/>
  <c r="L65" i="5"/>
  <c r="L104" i="5"/>
  <c r="L113" i="5"/>
  <c r="K173" i="5"/>
  <c r="K168" i="5" s="1"/>
  <c r="I186" i="5"/>
  <c r="I185" i="5" s="1"/>
  <c r="K66" i="5"/>
  <c r="K65" i="5" s="1"/>
  <c r="J34" i="5"/>
  <c r="I93" i="5"/>
  <c r="K35" i="5"/>
  <c r="J93" i="5"/>
  <c r="L271" i="5"/>
  <c r="L35" i="5"/>
  <c r="J139" i="5"/>
  <c r="K185" i="5"/>
  <c r="L238" i="5"/>
  <c r="I34" i="5"/>
  <c r="L93" i="5"/>
  <c r="J168" i="5"/>
  <c r="L139" i="5"/>
  <c r="L186" i="5"/>
  <c r="L185" i="5" s="1"/>
  <c r="J216" i="5"/>
  <c r="J185" i="5" s="1"/>
  <c r="J184" i="5" s="1"/>
  <c r="K271" i="5"/>
  <c r="K238" i="5" s="1"/>
  <c r="L304" i="5"/>
  <c r="L303" i="5" s="1"/>
  <c r="I304" i="5"/>
  <c r="I336" i="5"/>
  <c r="J304" i="5"/>
  <c r="J303" i="5" s="1"/>
  <c r="K185" i="4"/>
  <c r="L186" i="4"/>
  <c r="L185" i="4" s="1"/>
  <c r="I113" i="4"/>
  <c r="J139" i="4"/>
  <c r="J159" i="4"/>
  <c r="J158" i="4" s="1"/>
  <c r="J168" i="4"/>
  <c r="I239" i="4"/>
  <c r="L336" i="4"/>
  <c r="J336" i="4"/>
  <c r="I93" i="4"/>
  <c r="I104" i="4"/>
  <c r="K139" i="4"/>
  <c r="K159" i="4"/>
  <c r="K158" i="4" s="1"/>
  <c r="I35" i="4"/>
  <c r="I66" i="4"/>
  <c r="I65" i="4" s="1"/>
  <c r="L93" i="4"/>
  <c r="L34" i="4" s="1"/>
  <c r="L104" i="4"/>
  <c r="I139" i="4"/>
  <c r="I168" i="4"/>
  <c r="L113" i="4"/>
  <c r="K168" i="4"/>
  <c r="I271" i="4"/>
  <c r="K336" i="4"/>
  <c r="K303" i="4" s="1"/>
  <c r="L66" i="4"/>
  <c r="L65" i="4" s="1"/>
  <c r="J113" i="4"/>
  <c r="I304" i="4"/>
  <c r="I303" i="4" s="1"/>
  <c r="J93" i="4"/>
  <c r="K113" i="4"/>
  <c r="J271" i="4"/>
  <c r="L304" i="4"/>
  <c r="L303" i="4" s="1"/>
  <c r="J35" i="4"/>
  <c r="J65" i="4"/>
  <c r="K93" i="4"/>
  <c r="K34" i="4" s="1"/>
  <c r="L139" i="4"/>
  <c r="L168" i="4"/>
  <c r="L239" i="4"/>
  <c r="L238" i="4" s="1"/>
  <c r="K271" i="4"/>
  <c r="K238" i="4" s="1"/>
  <c r="J303" i="4"/>
  <c r="I186" i="4"/>
  <c r="I185" i="4" s="1"/>
  <c r="J216" i="4"/>
  <c r="J186" i="4"/>
  <c r="K216" i="4"/>
  <c r="J239" i="4"/>
  <c r="J238" i="4" s="1"/>
  <c r="I336" i="4"/>
  <c r="J35" i="3"/>
  <c r="I93" i="3"/>
  <c r="I34" i="3" s="1"/>
  <c r="K186" i="3"/>
  <c r="K185" i="3" s="1"/>
  <c r="K35" i="3"/>
  <c r="L186" i="3"/>
  <c r="L185" i="3" s="1"/>
  <c r="I104" i="3"/>
  <c r="I186" i="3"/>
  <c r="I185" i="3" s="1"/>
  <c r="I304" i="3"/>
  <c r="I303" i="3" s="1"/>
  <c r="I113" i="3"/>
  <c r="J185" i="3"/>
  <c r="L271" i="3"/>
  <c r="J304" i="3"/>
  <c r="J303" i="3" s="1"/>
  <c r="J104" i="3"/>
  <c r="J93" i="3" s="1"/>
  <c r="J239" i="3"/>
  <c r="J238" i="3" s="1"/>
  <c r="K93" i="3"/>
  <c r="I66" i="3"/>
  <c r="I65" i="3" s="1"/>
  <c r="J113" i="3"/>
  <c r="I239" i="3"/>
  <c r="I238" i="3" s="1"/>
  <c r="K336" i="3"/>
  <c r="K113" i="3"/>
  <c r="L336" i="3"/>
  <c r="L35" i="3"/>
  <c r="L34" i="3" s="1"/>
  <c r="J139" i="3"/>
  <c r="J159" i="3"/>
  <c r="J158" i="3" s="1"/>
  <c r="I168" i="3"/>
  <c r="K239" i="3"/>
  <c r="K238" i="3" s="1"/>
  <c r="I271" i="3"/>
  <c r="K304" i="3"/>
  <c r="J65" i="3"/>
  <c r="I139" i="3"/>
  <c r="L239" i="3"/>
  <c r="L304" i="3"/>
  <c r="L303" i="3" s="1"/>
  <c r="J185" i="2"/>
  <c r="I104" i="2"/>
  <c r="I93" i="2" s="1"/>
  <c r="J216" i="2"/>
  <c r="J66" i="2"/>
  <c r="J65" i="2" s="1"/>
  <c r="L113" i="2"/>
  <c r="K216" i="2"/>
  <c r="K185" i="2" s="1"/>
  <c r="J271" i="2"/>
  <c r="I113" i="2"/>
  <c r="K93" i="2"/>
  <c r="K34" i="2" s="1"/>
  <c r="I304" i="2"/>
  <c r="I303" i="2" s="1"/>
  <c r="I184" i="2" s="1"/>
  <c r="K159" i="2"/>
  <c r="K158" i="2" s="1"/>
  <c r="I168" i="2"/>
  <c r="J239" i="2"/>
  <c r="I35" i="2"/>
  <c r="K113" i="2"/>
  <c r="K239" i="2"/>
  <c r="K238" i="2" s="1"/>
  <c r="J304" i="2"/>
  <c r="J303" i="2" s="1"/>
  <c r="K336" i="2"/>
  <c r="L35" i="2"/>
  <c r="L34" i="2" s="1"/>
  <c r="J104" i="2"/>
  <c r="J93" i="2" s="1"/>
  <c r="J168" i="2"/>
  <c r="J34" i="2" s="1"/>
  <c r="L186" i="2"/>
  <c r="L185" i="2" s="1"/>
  <c r="L184" i="2" s="1"/>
  <c r="K304" i="2"/>
  <c r="J139" i="2"/>
  <c r="L239" i="2"/>
  <c r="L238" i="2" s="1"/>
  <c r="J93" i="1"/>
  <c r="I139" i="1"/>
  <c r="I34" i="1" s="1"/>
  <c r="J168" i="1"/>
  <c r="K303" i="1"/>
  <c r="K168" i="1"/>
  <c r="I186" i="1"/>
  <c r="I185" i="1" s="1"/>
  <c r="K271" i="1"/>
  <c r="K238" i="1" s="1"/>
  <c r="K184" i="1" s="1"/>
  <c r="I304" i="1"/>
  <c r="I303" i="1" s="1"/>
  <c r="L185" i="1"/>
  <c r="K173" i="1"/>
  <c r="L304" i="1"/>
  <c r="J186" i="1"/>
  <c r="J185" i="1" s="1"/>
  <c r="K65" i="1"/>
  <c r="K34" i="1" s="1"/>
  <c r="K113" i="1"/>
  <c r="J304" i="1"/>
  <c r="J303" i="1" s="1"/>
  <c r="J66" i="1"/>
  <c r="J65" i="1" s="1"/>
  <c r="L113" i="1"/>
  <c r="J113" i="1"/>
  <c r="I336" i="1"/>
  <c r="J34" i="1"/>
  <c r="I239" i="1"/>
  <c r="I238" i="1" s="1"/>
  <c r="K336" i="1"/>
  <c r="L35" i="1"/>
  <c r="I168" i="1"/>
  <c r="J239" i="1"/>
  <c r="J271" i="1"/>
  <c r="L336" i="1"/>
  <c r="C47" i="13" l="1"/>
  <c r="C24" i="13"/>
  <c r="L238" i="12"/>
  <c r="L184" i="12" s="1"/>
  <c r="L368" i="12" s="1"/>
  <c r="I34" i="12"/>
  <c r="I368" i="12" s="1"/>
  <c r="K184" i="12"/>
  <c r="K368" i="12" s="1"/>
  <c r="J34" i="12"/>
  <c r="J368" i="12" s="1"/>
  <c r="K238" i="10"/>
  <c r="K184" i="10" s="1"/>
  <c r="K368" i="10" s="1"/>
  <c r="J184" i="10"/>
  <c r="L185" i="10"/>
  <c r="L184" i="10" s="1"/>
  <c r="L368" i="10" s="1"/>
  <c r="J368" i="10"/>
  <c r="I184" i="10"/>
  <c r="I368" i="10" s="1"/>
  <c r="J303" i="10"/>
  <c r="K184" i="9"/>
  <c r="J184" i="9"/>
  <c r="J368" i="9" s="1"/>
  <c r="L34" i="9"/>
  <c r="L368" i="9" s="1"/>
  <c r="K34" i="9"/>
  <c r="K368" i="9" s="1"/>
  <c r="I34" i="9"/>
  <c r="I303" i="9"/>
  <c r="I238" i="9"/>
  <c r="I184" i="9" s="1"/>
  <c r="L184" i="8"/>
  <c r="L368" i="8" s="1"/>
  <c r="K368" i="8"/>
  <c r="K184" i="8"/>
  <c r="I185" i="8"/>
  <c r="I238" i="8"/>
  <c r="L303" i="8"/>
  <c r="J238" i="8"/>
  <c r="J184" i="8" s="1"/>
  <c r="J368" i="8" s="1"/>
  <c r="L34" i="7"/>
  <c r="L368" i="7" s="1"/>
  <c r="K34" i="7"/>
  <c r="K368" i="7" s="1"/>
  <c r="I303" i="7"/>
  <c r="I184" i="7" s="1"/>
  <c r="I368" i="7" s="1"/>
  <c r="J185" i="7"/>
  <c r="J184" i="7" s="1"/>
  <c r="J368" i="7" s="1"/>
  <c r="J34" i="6"/>
  <c r="J238" i="6"/>
  <c r="J184" i="6"/>
  <c r="K238" i="6"/>
  <c r="K184" i="6" s="1"/>
  <c r="K368" i="6" s="1"/>
  <c r="L238" i="6"/>
  <c r="L184" i="6" s="1"/>
  <c r="L368" i="6" s="1"/>
  <c r="K184" i="5"/>
  <c r="J368" i="5"/>
  <c r="I303" i="5"/>
  <c r="I184" i="5" s="1"/>
  <c r="I368" i="5" s="1"/>
  <c r="L34" i="5"/>
  <c r="L184" i="5"/>
  <c r="K34" i="5"/>
  <c r="K368" i="4"/>
  <c r="K184" i="4"/>
  <c r="J185" i="4"/>
  <c r="J184" i="4" s="1"/>
  <c r="J34" i="4"/>
  <c r="I238" i="4"/>
  <c r="I184" i="4" s="1"/>
  <c r="I34" i="4"/>
  <c r="L184" i="4"/>
  <c r="L368" i="4" s="1"/>
  <c r="I368" i="3"/>
  <c r="J34" i="3"/>
  <c r="J368" i="3" s="1"/>
  <c r="J184" i="3"/>
  <c r="L238" i="3"/>
  <c r="L184" i="3" s="1"/>
  <c r="L368" i="3" s="1"/>
  <c r="I184" i="3"/>
  <c r="K34" i="3"/>
  <c r="K368" i="3" s="1"/>
  <c r="K303" i="3"/>
  <c r="K184" i="3"/>
  <c r="L368" i="2"/>
  <c r="I34" i="2"/>
  <c r="I368" i="2" s="1"/>
  <c r="J238" i="2"/>
  <c r="J184" i="2" s="1"/>
  <c r="J368" i="2" s="1"/>
  <c r="K303" i="2"/>
  <c r="K184" i="2" s="1"/>
  <c r="K368" i="2" s="1"/>
  <c r="K368" i="1"/>
  <c r="I184" i="1"/>
  <c r="I368" i="1" s="1"/>
  <c r="J238" i="1"/>
  <c r="J184" i="1"/>
  <c r="J368" i="1" s="1"/>
  <c r="L303" i="1"/>
  <c r="L184" i="1" s="1"/>
  <c r="L34" i="1"/>
  <c r="I368" i="9" l="1"/>
  <c r="I184" i="8"/>
  <c r="I368" i="8" s="1"/>
  <c r="J368" i="6"/>
  <c r="K368" i="5"/>
  <c r="L368" i="5"/>
  <c r="I368" i="4"/>
  <c r="J368" i="4"/>
  <c r="L368" i="1"/>
</calcChain>
</file>

<file path=xl/sharedStrings.xml><?xml version="1.0" encoding="utf-8"?>
<sst xmlns="http://schemas.openxmlformats.org/spreadsheetml/2006/main" count="4966" uniqueCount="507">
  <si>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</si>
  <si>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</si>
  <si>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</si>
  <si>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</si>
  <si>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</si>
  <si>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</si>
  <si>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gruodžio mėn. 31 d. metinės, ketvirtinės ataskaitos forma Nr. 2)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</si>
  <si>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</si>
  <si>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</si>
  <si>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</si>
  <si>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2022 M. GRUODŽIO MĖN. 31 D.</t>
  </si>
  <si>
    <t>(metinė, ketvirtinė)</t>
  </si>
  <si>
    <t>ATASKAITA</t>
  </si>
  <si>
    <t>2023.01.13 Nr.________________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</si>
  <si>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</si>
  <si>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</si>
  <si>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</si>
  <si>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</si>
  <si>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</si>
  <si>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</si>
  <si>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191787491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</si>
  <si>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</si>
  <si>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</si>
  <si>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</si>
  <si>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</si>
  <si>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</si>
  <si>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</si>
  <si>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</si>
  <si>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</si>
  <si>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</si>
  <si>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</si>
  <si>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</si>
  <si>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</si>
  <si>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</si>
  <si>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</si>
  <si>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</si>
  <si>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</si>
  <si>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</si>
  <si>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</si>
  <si>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</si>
  <si>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</si>
  <si>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</si>
  <si>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</si>
  <si>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</si>
  <si>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</si>
  <si>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</si>
  <si>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</si>
  <si>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</si>
  <si>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</si>
  <si>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</si>
  <si>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</si>
  <si>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</si>
  <si>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</si>
  <si>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</si>
  <si>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</si>
  <si>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</si>
  <si>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</si>
  <si>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</si>
  <si>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</si>
  <si>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</si>
  <si>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</si>
  <si>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</si>
  <si>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</si>
  <si>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</si>
  <si>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</si>
  <si>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</si>
  <si>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</si>
  <si>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</si>
  <si>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</si>
  <si>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</si>
  <si>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</si>
  <si>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</si>
  <si>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</si>
  <si>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</si>
  <si>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</si>
  <si>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</si>
  <si>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</si>
  <si>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</si>
  <si>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</si>
  <si>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</si>
  <si>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</si>
  <si>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</si>
  <si>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</si>
  <si>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</si>
  <si>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</si>
  <si>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</si>
  <si>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</si>
  <si>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</si>
  <si>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</si>
  <si>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</si>
  <si>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</si>
  <si>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</si>
  <si>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</si>
  <si>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</si>
  <si>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</si>
  <si>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</si>
  <si>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</si>
  <si>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</si>
  <si>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</si>
  <si>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</si>
  <si>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</si>
  <si>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</si>
  <si>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</si>
  <si>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</si>
  <si>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</si>
  <si>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</si>
  <si>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</si>
  <si>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</si>
  <si>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</si>
  <si>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</si>
  <si>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</si>
  <si>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</si>
  <si>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</si>
  <si>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</si>
  <si>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</si>
  <si>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</si>
  <si>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</si>
  <si>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</si>
  <si>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</si>
  <si>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</si>
  <si>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</si>
  <si>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</si>
  <si>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</si>
  <si>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</si>
  <si>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</si>
  <si>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</si>
  <si>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</si>
  <si>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</si>
  <si>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</si>
  <si>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</si>
  <si>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</si>
  <si>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</si>
  <si>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</si>
  <si>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</si>
  <si>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</si>
  <si>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</si>
  <si>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</si>
  <si>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</si>
  <si>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</si>
  <si>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</si>
  <si>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</si>
  <si>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</si>
  <si>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</si>
  <si>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</si>
  <si>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</si>
  <si>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</si>
  <si>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</si>
  <si>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</si>
  <si>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</si>
  <si>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</si>
  <si>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</si>
  <si>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</si>
  <si>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</si>
  <si>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</si>
  <si>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</si>
  <si>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</si>
  <si>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</si>
  <si>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</si>
  <si>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</si>
  <si>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</si>
  <si>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</si>
  <si>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</si>
  <si>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</si>
  <si>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</si>
  <si>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</si>
  <si>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</si>
  <si>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</si>
  <si>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</si>
  <si>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</si>
  <si>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</si>
  <si>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</si>
  <si>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</si>
  <si>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</si>
  <si>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</si>
  <si>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</si>
  <si>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</si>
  <si>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</si>
  <si>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</si>
  <si>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</si>
  <si>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</si>
  <si>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</si>
  <si>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</si>
  <si>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</si>
  <si>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</si>
  <si>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</si>
  <si>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</si>
  <si>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</si>
  <si>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</si>
  <si>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</si>
  <si>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</si>
  <si>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</si>
  <si>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</si>
  <si>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</si>
  <si>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</si>
  <si>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</si>
  <si>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</si>
  <si>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</si>
  <si>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</si>
  <si>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</si>
  <si>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</si>
  <si>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</si>
  <si>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</si>
  <si>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</si>
  <si>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</si>
  <si>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</si>
  <si>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</si>
  <si>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</si>
  <si>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</si>
  <si>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</si>
  <si>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</si>
  <si>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</si>
  <si>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</si>
  <si>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</si>
  <si>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</si>
  <si>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</si>
  <si>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</si>
  <si>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</si>
  <si>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</si>
  <si>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</si>
  <si>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</si>
  <si>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</si>
  <si>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</si>
  <si>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</si>
  <si>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</si>
  <si>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Vilija Rimkuvienė</t>
  </si>
  <si>
    <t>(įstaigos vadovo ar jo įgalioto asmens pareigų  pavadinimas)</t>
  </si>
  <si>
    <t>(parašas)</t>
  </si>
  <si>
    <t>(vardas ir pavardė)</t>
  </si>
  <si>
    <t>Centralizuotos biudžetinių įstaigų buhalterinės apskaitos skyriaus vedėja</t>
  </si>
  <si>
    <t>Viktorija Kaprizkina</t>
  </si>
  <si>
    <t>(finansinę apskaitą tvarkančio asmens, centralizuotos apskaitos įstaigos vadovo arba jo įgalioto asmens pareigų pavadinimas)</t>
  </si>
  <si>
    <t>Žinių visuomenės plėtros programa</t>
  </si>
  <si>
    <t>SB</t>
  </si>
  <si>
    <t>Savivaldybės biudžeto lėšos</t>
  </si>
  <si>
    <t>Mokyklos, priskiriamos ikimokyklinio ugdymo mokyklos tipui</t>
  </si>
  <si>
    <t>1.4.4.28. Švietimo įstaigų patalpų remontas, mokyklinių autobusų remontas, buitinės, organizacinės technikos, mokymo priemonių įsigijimas</t>
  </si>
  <si>
    <t>09</t>
  </si>
  <si>
    <t>01</t>
  </si>
  <si>
    <t>1.1.1.33. Ikimokyklinio ir priešmokyklinio ugdymo programų įgyvendinimas bei tinkamos ugdymo aplinkos užtikrinimas Priekulės lopšelyje-darželyje</t>
  </si>
  <si>
    <t>Savivaldybės valdymo ir pagrindinių funkcijų vykdymo programa</t>
  </si>
  <si>
    <t>Institucijos išlaikymas (valdymo išlaidos)</t>
  </si>
  <si>
    <t>9.1.1.17. Projekto "Klaipėdos rajono biudžetinių įstaigų apskaitos optimizavimas" įgyvendinimas</t>
  </si>
  <si>
    <t>9</t>
  </si>
  <si>
    <t>03</t>
  </si>
  <si>
    <t>02</t>
  </si>
  <si>
    <t>ML</t>
  </si>
  <si>
    <t>Mokymo lėšos</t>
  </si>
  <si>
    <t>VBD</t>
  </si>
  <si>
    <t>Valstybės biudžeto specialioji tikslinė dotacija</t>
  </si>
  <si>
    <t>VBD(UK)</t>
  </si>
  <si>
    <t>Dotaciija ukrainiečiams</t>
  </si>
  <si>
    <t>S</t>
  </si>
  <si>
    <t>Pajamos už paslaugas ir nuomą</t>
  </si>
  <si>
    <t>ML(UK)</t>
  </si>
  <si>
    <t>Speciali tikslinė dotacija mokymo reikmėms finansu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</si>
  <si>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</si>
  <si>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</si>
  <si>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</si>
  <si>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</si>
  <si>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</si>
  <si>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2022 m. gruodžio mėn. 31 d.</t>
  </si>
  <si>
    <t xml:space="preserve">                          2023.01.13 Nr.________________</t>
  </si>
  <si>
    <t xml:space="preserve">                                                                        (data)</t>
  </si>
  <si>
    <t>Ministerijos / Savivaldybės</t>
  </si>
  <si>
    <t>SB - Savivaldybės biudžeto lėšos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</si>
  <si>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</si>
  <si>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</si>
  <si>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</si>
  <si>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</si>
  <si>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</si>
  <si>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</si>
  <si>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</si>
  <si>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</si>
  <si>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</si>
  <si>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</si>
  <si>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</si>
  <si>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</si>
  <si>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</si>
  <si>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</si>
  <si>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</si>
  <si>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</si>
  <si>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</si>
  <si>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</si>
  <si>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</si>
  <si>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</si>
  <si>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</si>
  <si>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</si>
  <si>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</si>
  <si>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</si>
  <si>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</si>
  <si>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</si>
  <si>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</si>
  <si>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</si>
  <si>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</si>
  <si>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</si>
  <si>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</si>
  <si>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</si>
  <si>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</si>
  <si>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</si>
  <si>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</si>
  <si>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</si>
  <si>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</si>
  <si>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</si>
  <si>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Priekulės lopšelis-darželis</t>
  </si>
  <si>
    <t>(Įstaigos pavadinimas)</t>
  </si>
  <si>
    <t>(Eurais)</t>
  </si>
  <si>
    <t xml:space="preserve">Iš viso  </t>
  </si>
  <si>
    <t xml:space="preserve">savivaldybės
 biudžeto </t>
  </si>
  <si>
    <t xml:space="preserve">mokymo lėšos C </t>
  </si>
  <si>
    <t xml:space="preserve">mokymo lėšos </t>
  </si>
  <si>
    <t>pajamos už paslaugas ir nuomą</t>
  </si>
  <si>
    <t xml:space="preserve">ES struktūrinių fondų/valstybės biudžeto </t>
  </si>
  <si>
    <t>ML(COVID)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</si>
  <si>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</si>
  <si>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</si>
  <si>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</si>
  <si>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</si>
  <si>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</si>
  <si>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</si>
  <si>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</si>
  <si>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</si>
  <si>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</si>
  <si>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</si>
  <si>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</si>
  <si>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</si>
  <si>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</si>
  <si>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</si>
  <si>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</si>
  <si>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</si>
  <si>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</si>
  <si>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</si>
  <si>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</si>
  <si>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</si>
  <si>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</si>
  <si>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</si>
  <si>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</si>
  <si>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</si>
  <si>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</si>
  <si>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</si>
  <si>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</si>
  <si>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</si>
  <si>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</si>
  <si>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</si>
  <si>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</si>
  <si>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</si>
  <si>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2.7.3.1.1.1.</t>
  </si>
  <si>
    <t>3.1.1.3.1.2</t>
  </si>
  <si>
    <t>Iš viso:</t>
  </si>
  <si>
    <t xml:space="preserve">  (parašas)</t>
  </si>
  <si>
    <t xml:space="preserve">                                  (vardas ir pavardė)</t>
  </si>
  <si>
    <t>Rengėjas Ilona Balsienė +37066080562</t>
  </si>
  <si>
    <t>PAŽYMA PRIE MOKĖTINŲ SUMŲ 2022 M.  GRUODŽIO MĖN. 31 D. ATASKAITOS 9 PRIEDO</t>
  </si>
  <si>
    <r>
      <rPr>
        <u/>
        <sz val="8"/>
        <color theme="1"/>
        <rFont val="Arial"/>
        <family val="2"/>
      </rPr>
      <t xml:space="preserve">  Metinė</t>
    </r>
    <r>
      <rPr>
        <sz val="8"/>
        <color theme="1"/>
        <rFont val="Arial"/>
        <family val="2"/>
      </rPr>
      <t>,</t>
    </r>
    <r>
      <rPr>
        <u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ketvirtinė</t>
    </r>
  </si>
  <si>
    <t>Priekulės vaikų lopšelis-darželis</t>
  </si>
  <si>
    <t>Klaipėdos raj.savivaldybės administracijos (Biudžeto ir ekonomikos skyriui)</t>
  </si>
  <si>
    <t>PAŽYMA DĖL GAUTINŲ, GAUTŲ IR GRĄŽINTINŲ FINANSAVIMO SUMŲ</t>
  </si>
  <si>
    <t>Lietuvininkų-11 Priekulės Klaipėdos rajonas</t>
  </si>
  <si>
    <t>Ataskaitinis laikotarpis:</t>
  </si>
  <si>
    <t>2022-12-31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</si>
  <si>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</si>
  <si>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</si>
  <si>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</si>
  <si>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</si>
  <si>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</si>
  <si>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</si>
  <si>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</si>
  <si>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</si>
  <si>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Iš viso</t>
  </si>
  <si>
    <t>Ilgalaikiam turtui įsigyti</t>
  </si>
  <si>
    <t>Atsargoms</t>
  </si>
  <si>
    <t>(Parašas) (Vardas ir pavardė)</t>
  </si>
  <si>
    <t>09.01.01.01.</t>
  </si>
  <si>
    <t>01.03.02.09.</t>
  </si>
  <si>
    <t>2023-01-13 Nr.______</t>
  </si>
  <si>
    <t xml:space="preserve">P A T V I R T I N T A </t>
  </si>
  <si>
    <t>Priekulės vaikų lopšelis-darželis, 191787491</t>
  </si>
  <si>
    <t>įsakymu Nr.(5.1.1) AV - 306</t>
  </si>
  <si>
    <t>191787491, Lietuvininkų-11 Priekulės Klaipėdos rajonas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</si>
  <si>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</si>
  <si>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</si>
  <si>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</si>
  <si>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</si>
  <si>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</si>
  <si>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</si>
  <si>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</si>
  <si>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</si>
  <si>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</si>
  <si>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</si>
  <si>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</si>
  <si>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</si>
  <si>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</si>
  <si>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</si>
  <si>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</si>
  <si>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</si>
  <si>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</si>
  <si>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</si>
  <si>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</si>
  <si>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</si>
  <si>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</si>
  <si>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</si>
  <si>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</si>
  <si>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</si>
  <si>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</si>
  <si>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</si>
  <si>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</si>
  <si>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 xml:space="preserve">  </t>
  </si>
  <si>
    <t xml:space="preserve"> PAŽYMA APIE PAJAMAS UŽ PASLAUGAS IR NUOMĄ  2022 M. GRUODŽIO 31 D. </t>
  </si>
  <si>
    <r>
      <rPr>
        <u/>
        <sz val="10"/>
        <color theme="1"/>
        <rFont val="Arial"/>
        <family val="2"/>
      </rPr>
      <t>Metinė</t>
    </r>
    <r>
      <rPr>
        <sz val="10"/>
        <color theme="1"/>
        <rFont val="Arial"/>
        <family val="2"/>
      </rPr>
      <t>, ketvirtinė, mėnesinė</t>
    </r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</si>
  <si>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</si>
  <si>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</si>
  <si>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</si>
  <si>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</si>
  <si>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</si>
  <si>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 xml:space="preserve">                                                             Priekulės vaikų lopšelis-darželis, 191787491</t>
  </si>
  <si>
    <t>(įstaigos pavadinimas, kodas)</t>
  </si>
  <si>
    <t xml:space="preserve">                                 (data)</t>
  </si>
  <si>
    <t>Gargždai</t>
  </si>
  <si>
    <t xml:space="preserve">                       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</si>
  <si>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</si>
  <si>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</si>
  <si>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</si>
  <si>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</si>
  <si>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</si>
  <si>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</si>
  <si>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</si>
  <si>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</si>
  <si>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</si>
  <si>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</si>
  <si>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</si>
  <si>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SAVIVALDYBĖS BIUDŽETINIŲ ĮSTAIGŲ  PAJAMŲ ĮMOKŲ ATASKAITA UŽ  2022 METŲ IV KETVIRTĮ</t>
  </si>
  <si>
    <t xml:space="preserve">                    2023-01-13</t>
  </si>
  <si>
    <t>Forma Nr. B-2   metinė, ketvirtinė patvirtinta Klaipėdos rajono savivaldybės administracijos direktoriaus  2020 m.  balandžio  1 d. įsakymu Nr AV-724</t>
  </si>
  <si>
    <t>PRIEKULĖS VAIKŲ LOPŠELIS-DARŽELIS</t>
  </si>
  <si>
    <t>(Įstaigos pavadinimas, kodas)</t>
  </si>
  <si>
    <t>IKIMOKYKLINIŲ, VISŲ TIPŲ BENDROJO UGDYMO MOKYKLŲ, KITŲ ŠVIETIMO ĮSTAIGŲ TINKLO, KONTINGENTO, ETATŲ  IR IŠLAIDŲ DARBO UŽMOKESČIUI  PLANO ĮVYKDYMO ATASKAITA 2022  M.GRUODŽIO mėn.  31  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</si>
  <si>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</si>
  <si>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</si>
  <si>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</si>
  <si>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</si>
  <si>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</si>
  <si>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</si>
  <si>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</si>
  <si>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</si>
  <si>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</si>
  <si>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</si>
  <si>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 xml:space="preserve">Programa:  </t>
  </si>
  <si>
    <t>ŽINIŲ VISUOMENĖS PLĖTROS PROGRAMA</t>
  </si>
  <si>
    <t>Grupių (klasių) skaičius</t>
  </si>
  <si>
    <t>Ikimokyklinis ugdymas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</si>
  <si>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</si>
  <si>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</si>
  <si>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</si>
  <si>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</si>
  <si>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</si>
  <si>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</si>
  <si>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</si>
  <si>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</si>
  <si>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</si>
  <si>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</si>
  <si>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</si>
  <si>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</si>
  <si>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</si>
  <si>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</si>
  <si>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</si>
  <si>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</si>
  <si>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</si>
  <si>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</si>
  <si>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</si>
  <si>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</si>
  <si>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</si>
  <si>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</si>
  <si>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</si>
  <si>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</si>
  <si>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</si>
  <si>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</si>
  <si>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</si>
  <si>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</si>
  <si>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</si>
  <si>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</si>
  <si>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</si>
  <si>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Klaipėdos rajono savivaldybės </t>
  </si>
  <si>
    <t>2007 m. sausio 2 d.</t>
  </si>
  <si>
    <t>įsakymu Nr. AV-4</t>
  </si>
  <si>
    <t>Įstaigos pavadinimas</t>
  </si>
  <si>
    <r>
      <t xml:space="preserve">Ketvirtinė, </t>
    </r>
    <r>
      <rPr>
        <u/>
        <sz val="10"/>
        <rFont val="Times New Roman Baltic"/>
        <charset val="186"/>
      </rPr>
      <t>metinė</t>
    </r>
  </si>
  <si>
    <t>TIKSLINIŲ LĖŠŲ GAVIMAS IR PANAUDOJIMAS 2022 M GRUODŽIO 31 D.</t>
  </si>
  <si>
    <t>( eurais)</t>
  </si>
  <si>
    <t>Tikslinių lėšų pavadinimas</t>
  </si>
  <si>
    <t>Likutis metų pradžioje</t>
  </si>
  <si>
    <t>Gauta lėšų</t>
  </si>
  <si>
    <t>Panaudota lėšų</t>
  </si>
  <si>
    <t>Likutis laikotarpio pabaigoje</t>
  </si>
  <si>
    <t>Nemokamas mokinių maitinimas</t>
  </si>
  <si>
    <t>Grąžinta GPM parama iš Valstybinės mokesčių inspekcijos</t>
  </si>
  <si>
    <t>Gautos lėšos iš kitų šaltinių išlaidų kompensavimui</t>
  </si>
  <si>
    <t>Nacionalinė mokėjimų agentūra prie ŽŪM</t>
  </si>
  <si>
    <t>(Vardas, pavardė)</t>
  </si>
  <si>
    <t>Sudaryta 2023 m. sausio 13 d.</t>
  </si>
  <si>
    <t>Finansavimas iš Klaipėdos r. savivaldybės sporto projektui</t>
  </si>
  <si>
    <t>Finansavimas iš Klaipėdos r. savivaldybės etno projektui</t>
  </si>
  <si>
    <t>metinė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</si>
  <si>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</si>
  <si>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</si>
  <si>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</si>
  <si>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</si>
  <si>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</si>
  <si>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IKIMOKYKLINIŲ, VISŲ TIPŲ BENDROJO UGDYMO MOKYKLŲ, KITŲ ŠVIETIMO ĮSTAIGŲ TINKLO, KONTINGENTO, ETATŲ  IR IŠLAIDŲ DARBO UŽMOKESČIUI  PLANO ĮVYKDYMO ATASKAITA 2022  M. GRUODŽIO mėn.  31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</si>
</sst>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9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9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b/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1"/>
      <color theme="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u/>
      <sz val="11"/>
      <color rgb="FF00000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Times New Roman Baltic"/>
    </font>
    <font>
      <u/>
      <sz val="10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10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6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sz val="10"/>
      <color rgb="FFFF0000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0"/>
      <name val="TimesLT"/>
      <charset val="186"/>
    </font>
    <font>
      <b/>
      <sz val="12"/>
      <name val="Times New Roman Baltic"/>
      <charset val="186"/>
    </font>
    <font>
      <sz val="12"/>
      <name val="Times New Roman Baltic"/>
      <family val="1"/>
      <charset val="186"/>
    </font>
    <font>
      <u/>
      <sz val="10"/>
      <name val="Times New Roman Baltic"/>
      <charset val="186"/>
    </font>
    <font>
      <b/>
      <sz val="11"/>
      <name val="Times New Roman Baltic"/>
      <charset val="186"/>
    </font>
    <font>
      <sz val="11"/>
      <name val="Times New Roman Baltic"/>
      <family val="1"/>
      <charset val="186"/>
    </font>
    <font>
      <b/>
      <sz val="8"/>
      <name val="Arial"/>
      <family val="2"/>
      <charset val="186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8"/>
      <name val="Times New Roman Baltic"/>
      <family val="1"/>
      <charset val="186"/>
    </font>
    <font>
      <vertAlign val="superscript"/>
      <sz val="10"/>
      <name val="Arial"/>
      <family val="2"/>
      <charset val="186"/>
    </font>
    <font>
      <b/>
      <sz val="10"/>
      <name val="Times New Roman Baltic"/>
      <family val="1"/>
      <charset val="186"/>
    </font>
    <font>
      <b/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33" fillId="0" borderId="0"/>
    <xf numFmtId="0" fontId="73" fillId="0" borderId="0"/>
    <xf numFmtId="0" fontId="75" fillId="0" borderId="0"/>
    <xf numFmtId="0" fontId="32" fillId="0" borderId="0"/>
    <xf numFmtId="0" fontId="73" fillId="0" borderId="0"/>
    <xf numFmtId="0" fontId="94" fillId="0" borderId="0"/>
  </cellStyleXfs>
  <cellXfs count="70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right" vertical="center"/>
    </xf>
    <xf numFmtId="0" fontId="23" fillId="0" borderId="17" xfId="0" applyFont="1" applyBorder="1"/>
    <xf numFmtId="0" fontId="18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0" fontId="18" fillId="0" borderId="18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2" fontId="22" fillId="0" borderId="17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2" fontId="18" fillId="0" borderId="17" xfId="0" applyNumberFormat="1" applyFont="1" applyBorder="1" applyAlignment="1">
      <alignment horizontal="right" vertical="center"/>
    </xf>
    <xf numFmtId="2" fontId="22" fillId="5" borderId="17" xfId="0" applyNumberFormat="1" applyFont="1" applyFill="1" applyBorder="1" applyAlignment="1">
      <alignment horizontal="right" vertical="center"/>
    </xf>
    <xf numFmtId="0" fontId="18" fillId="0" borderId="17" xfId="0" applyFont="1" applyBorder="1" applyAlignment="1">
      <alignment vertical="top" wrapText="1"/>
    </xf>
    <xf numFmtId="0" fontId="18" fillId="5" borderId="17" xfId="0" applyFont="1" applyFill="1" applyBorder="1" applyAlignment="1">
      <alignment vertical="center" wrapText="1"/>
    </xf>
    <xf numFmtId="1" fontId="22" fillId="0" borderId="17" xfId="0" applyNumberFormat="1" applyFont="1" applyBorder="1" applyAlignment="1">
      <alignment horizontal="center" vertical="top"/>
    </xf>
    <xf numFmtId="1" fontId="18" fillId="0" borderId="17" xfId="0" applyNumberFormat="1" applyFont="1" applyBorder="1" applyAlignment="1">
      <alignment horizontal="center" vertical="top" wrapText="1"/>
    </xf>
    <xf numFmtId="1" fontId="2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vertical="top" wrapText="1"/>
    </xf>
    <xf numFmtId="0" fontId="18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vertical="center"/>
    </xf>
    <xf numFmtId="164" fontId="18" fillId="0" borderId="19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20" xfId="0" applyFont="1" applyBorder="1" applyAlignment="1">
      <alignment vertical="center"/>
    </xf>
    <xf numFmtId="0" fontId="18" fillId="0" borderId="20" xfId="0" applyFont="1" applyBorder="1"/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21" xfId="0" applyFont="1" applyBorder="1" applyAlignment="1">
      <alignment horizontal="center"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5" fillId="0" borderId="0" xfId="0" applyFont="1"/>
    <xf numFmtId="0" fontId="24" fillId="0" borderId="0" xfId="0" applyFont="1"/>
    <xf numFmtId="0" fontId="19" fillId="0" borderId="0" xfId="0" applyFont="1"/>
    <xf numFmtId="0" fontId="26" fillId="0" borderId="0" xfId="0" applyFont="1"/>
    <xf numFmtId="0" fontId="0" fillId="0" borderId="0" xfId="0" applyAlignment="1">
      <alignment horizontal="left"/>
    </xf>
    <xf numFmtId="0" fontId="27" fillId="0" borderId="0" xfId="0" applyFont="1"/>
    <xf numFmtId="0" fontId="28" fillId="0" borderId="0" xfId="0" applyFont="1"/>
    <xf numFmtId="0" fontId="28" fillId="0" borderId="25" xfId="0" applyFont="1" applyBorder="1" applyAlignment="1">
      <alignment horizontal="center" wrapText="1"/>
    </xf>
    <xf numFmtId="0" fontId="28" fillId="0" borderId="25" xfId="0" applyFont="1" applyBorder="1" applyAlignment="1">
      <alignment horizontal="center"/>
    </xf>
    <xf numFmtId="0" fontId="28" fillId="0" borderId="25" xfId="0" applyFont="1" applyBorder="1"/>
    <xf numFmtId="0" fontId="31" fillId="0" borderId="25" xfId="0" applyFont="1" applyBorder="1"/>
    <xf numFmtId="0" fontId="0" fillId="6" borderId="25" xfId="0" applyFill="1" applyBorder="1"/>
    <xf numFmtId="0" fontId="0" fillId="0" borderId="25" xfId="0" applyBorder="1"/>
    <xf numFmtId="0" fontId="32" fillId="0" borderId="25" xfId="0" applyFont="1" applyBorder="1"/>
    <xf numFmtId="0" fontId="34" fillId="0" borderId="25" xfId="1" applyFont="1" applyBorder="1" applyAlignment="1">
      <alignment vertical="top" wrapText="1"/>
    </xf>
    <xf numFmtId="0" fontId="35" fillId="0" borderId="25" xfId="0" applyFont="1" applyBorder="1"/>
    <xf numFmtId="0" fontId="36" fillId="0" borderId="25" xfId="0" applyFont="1" applyBorder="1"/>
    <xf numFmtId="0" fontId="34" fillId="0" borderId="25" xfId="1" applyFont="1" applyBorder="1" applyAlignment="1">
      <alignment horizontal="left" vertical="top" wrapText="1"/>
    </xf>
    <xf numFmtId="0" fontId="37" fillId="0" borderId="25" xfId="0" applyFont="1" applyBorder="1"/>
    <xf numFmtId="0" fontId="28" fillId="0" borderId="25" xfId="0" applyFont="1" applyBorder="1" applyAlignment="1">
      <alignment horizontal="right"/>
    </xf>
    <xf numFmtId="0" fontId="28" fillId="0" borderId="25" xfId="0" applyFont="1" applyBorder="1" applyAlignment="1">
      <alignment horizontal="left"/>
    </xf>
    <xf numFmtId="0" fontId="38" fillId="0" borderId="0" xfId="0" applyFont="1"/>
    <xf numFmtId="0" fontId="40" fillId="0" borderId="0" xfId="0" applyFont="1"/>
    <xf numFmtId="0" fontId="43" fillId="0" borderId="0" xfId="0" applyFont="1"/>
    <xf numFmtId="0" fontId="43" fillId="0" borderId="0" xfId="0" applyFont="1" applyAlignment="1">
      <alignment horizontal="center" vertical="center" wrapText="1"/>
    </xf>
    <xf numFmtId="14" fontId="42" fillId="0" borderId="0" xfId="0" applyNumberFormat="1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right" vertical="center"/>
    </xf>
    <xf numFmtId="49" fontId="43" fillId="0" borderId="28" xfId="0" applyNumberFormat="1" applyFont="1" applyBorder="1" applyAlignment="1">
      <alignment horizontal="center" vertical="center"/>
    </xf>
    <xf numFmtId="2" fontId="43" fillId="0" borderId="28" xfId="0" applyNumberFormat="1" applyFont="1" applyBorder="1" applyAlignment="1">
      <alignment horizontal="right" vertical="center"/>
    </xf>
    <xf numFmtId="0" fontId="47" fillId="0" borderId="28" xfId="0" applyFont="1" applyBorder="1" applyAlignment="1">
      <alignment horizontal="right" vertical="center"/>
    </xf>
    <xf numFmtId="49" fontId="42" fillId="0" borderId="28" xfId="0" applyNumberFormat="1" applyFont="1" applyBorder="1" applyAlignment="1">
      <alignment horizontal="center" vertical="center"/>
    </xf>
    <xf numFmtId="2" fontId="42" fillId="0" borderId="28" xfId="0" applyNumberFormat="1" applyFont="1" applyBorder="1" applyAlignment="1">
      <alignment horizontal="right" vertical="center"/>
    </xf>
    <xf numFmtId="0" fontId="42" fillId="7" borderId="28" xfId="0" applyFont="1" applyFill="1" applyBorder="1" applyAlignment="1">
      <alignment horizontal="center" vertical="center" wrapText="1"/>
    </xf>
    <xf numFmtId="0" fontId="42" fillId="7" borderId="28" xfId="0" applyFont="1" applyFill="1" applyBorder="1" applyAlignment="1">
      <alignment horizontal="center" vertical="center"/>
    </xf>
    <xf numFmtId="164" fontId="49" fillId="0" borderId="0" xfId="0" applyNumberFormat="1" applyFont="1" applyAlignment="1">
      <alignment horizontal="left" vertical="center" wrapText="1"/>
    </xf>
    <xf numFmtId="0" fontId="41" fillId="0" borderId="0" xfId="0" applyFont="1"/>
    <xf numFmtId="0" fontId="48" fillId="0" borderId="0" xfId="0" applyFont="1"/>
    <xf numFmtId="0" fontId="50" fillId="0" borderId="0" xfId="0" applyFont="1"/>
    <xf numFmtId="0" fontId="52" fillId="0" borderId="0" xfId="0" applyFont="1"/>
    <xf numFmtId="0" fontId="52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0" fillId="0" borderId="32" xfId="0" applyFont="1" applyBorder="1"/>
    <xf numFmtId="0" fontId="50" fillId="0" borderId="22" xfId="0" applyFont="1" applyBorder="1"/>
    <xf numFmtId="0" fontId="50" fillId="0" borderId="33" xfId="0" applyFont="1" applyBorder="1"/>
    <xf numFmtId="0" fontId="52" fillId="0" borderId="32" xfId="0" applyFont="1" applyBorder="1"/>
    <xf numFmtId="0" fontId="52" fillId="0" borderId="24" xfId="0" applyFont="1" applyBorder="1" applyAlignment="1">
      <alignment horizontal="center"/>
    </xf>
    <xf numFmtId="0" fontId="50" fillId="0" borderId="34" xfId="0" applyFont="1" applyBorder="1"/>
    <xf numFmtId="0" fontId="50" fillId="0" borderId="35" xfId="0" applyFont="1" applyBorder="1"/>
    <xf numFmtId="0" fontId="52" fillId="0" borderId="26" xfId="0" applyFont="1" applyBorder="1" applyAlignment="1">
      <alignment horizontal="center"/>
    </xf>
    <xf numFmtId="0" fontId="52" fillId="0" borderId="34" xfId="0" applyFont="1" applyBorder="1"/>
    <xf numFmtId="0" fontId="50" fillId="0" borderId="36" xfId="0" applyFont="1" applyBorder="1"/>
    <xf numFmtId="0" fontId="50" fillId="0" borderId="23" xfId="0" applyFont="1" applyBorder="1"/>
    <xf numFmtId="0" fontId="50" fillId="0" borderId="37" xfId="0" applyFont="1" applyBorder="1"/>
    <xf numFmtId="0" fontId="50" fillId="0" borderId="24" xfId="0" applyFont="1" applyBorder="1" applyAlignment="1">
      <alignment horizontal="center"/>
    </xf>
    <xf numFmtId="0" fontId="50" fillId="0" borderId="0" xfId="0" applyFont="1" applyAlignment="1">
      <alignment horizontal="left"/>
    </xf>
    <xf numFmtId="0" fontId="50" fillId="0" borderId="23" xfId="0" applyFont="1" applyBorder="1" applyAlignment="1"/>
    <xf numFmtId="0" fontId="57" fillId="0" borderId="0" xfId="0" applyFont="1"/>
    <xf numFmtId="0" fontId="58" fillId="0" borderId="0" xfId="0" applyFont="1"/>
    <xf numFmtId="0" fontId="57" fillId="0" borderId="0" xfId="0" applyFont="1" applyAlignment="1">
      <alignment horizontal="left" wrapText="1"/>
    </xf>
    <xf numFmtId="0" fontId="60" fillId="0" borderId="0" xfId="0" applyFont="1"/>
    <xf numFmtId="0" fontId="59" fillId="0" borderId="0" xfId="0" applyFont="1"/>
    <xf numFmtId="0" fontId="6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right"/>
    </xf>
    <xf numFmtId="0" fontId="62" fillId="0" borderId="0" xfId="0" applyFont="1"/>
    <xf numFmtId="0" fontId="65" fillId="0" borderId="0" xfId="0" applyFont="1"/>
    <xf numFmtId="0" fontId="32" fillId="0" borderId="36" xfId="0" applyFont="1" applyBorder="1" applyAlignment="1">
      <alignment wrapText="1"/>
    </xf>
    <xf numFmtId="0" fontId="32" fillId="0" borderId="23" xfId="0" applyFont="1" applyBorder="1" applyAlignment="1">
      <alignment wrapText="1"/>
    </xf>
    <xf numFmtId="0" fontId="32" fillId="0" borderId="37" xfId="0" applyFont="1" applyBorder="1" applyAlignment="1">
      <alignment wrapText="1"/>
    </xf>
    <xf numFmtId="0" fontId="66" fillId="0" borderId="25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center"/>
    </xf>
    <xf numFmtId="0" fontId="67" fillId="0" borderId="25" xfId="0" applyFont="1" applyBorder="1" applyAlignment="1">
      <alignment horizontal="center" vertical="center"/>
    </xf>
    <xf numFmtId="0" fontId="67" fillId="0" borderId="25" xfId="0" applyFont="1" applyBorder="1" applyAlignment="1">
      <alignment horizontal="left" vertical="center"/>
    </xf>
    <xf numFmtId="0" fontId="67" fillId="0" borderId="25" xfId="0" quotePrefix="1" applyFont="1" applyBorder="1" applyAlignment="1">
      <alignment horizontal="center"/>
    </xf>
    <xf numFmtId="0" fontId="67" fillId="0" borderId="25" xfId="0" applyFont="1" applyBorder="1" applyAlignment="1">
      <alignment horizontal="center"/>
    </xf>
    <xf numFmtId="0" fontId="67" fillId="0" borderId="25" xfId="0" applyFont="1" applyBorder="1"/>
    <xf numFmtId="2" fontId="67" fillId="0" borderId="25" xfId="0" applyNumberFormat="1" applyFont="1" applyBorder="1" applyAlignment="1">
      <alignment horizontal="center"/>
    </xf>
    <xf numFmtId="0" fontId="67" fillId="0" borderId="25" xfId="0" applyFont="1" applyBorder="1" applyAlignment="1">
      <alignment horizontal="justify" vertical="top" wrapText="1"/>
    </xf>
    <xf numFmtId="0" fontId="57" fillId="0" borderId="25" xfId="0" applyFont="1" applyBorder="1"/>
    <xf numFmtId="0" fontId="59" fillId="0" borderId="25" xfId="0" applyFont="1" applyBorder="1" applyAlignment="1">
      <alignment horizontal="right" vertical="center" wrapText="1"/>
    </xf>
    <xf numFmtId="2" fontId="58" fillId="0" borderId="40" xfId="0" quotePrefix="1" applyNumberFormat="1" applyFont="1" applyBorder="1" applyAlignment="1">
      <alignment horizontal="center"/>
    </xf>
    <xf numFmtId="0" fontId="68" fillId="0" borderId="0" xfId="0" applyFont="1" applyAlignment="1">
      <alignment wrapText="1"/>
    </xf>
    <xf numFmtId="0" fontId="0" fillId="0" borderId="0" xfId="0" applyAlignment="1">
      <alignment horizontal="center"/>
    </xf>
    <xf numFmtId="0" fontId="68" fillId="0" borderId="23" xfId="0" applyFont="1" applyBorder="1"/>
    <xf numFmtId="0" fontId="69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22" xfId="0" applyFont="1" applyBorder="1"/>
    <xf numFmtId="0" fontId="48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23" xfId="0" applyBorder="1"/>
    <xf numFmtId="0" fontId="70" fillId="0" borderId="0" xfId="0" applyFont="1"/>
    <xf numFmtId="0" fontId="71" fillId="0" borderId="0" xfId="0" applyFont="1"/>
    <xf numFmtId="0" fontId="67" fillId="0" borderId="0" xfId="0" applyFont="1" applyProtection="1">
      <protection locked="0"/>
    </xf>
    <xf numFmtId="0" fontId="67" fillId="0" borderId="0" xfId="0" applyFont="1"/>
    <xf numFmtId="0" fontId="74" fillId="0" borderId="0" xfId="2" applyFont="1" applyProtection="1">
      <protection locked="0"/>
    </xf>
    <xf numFmtId="0" fontId="67" fillId="0" borderId="0" xfId="0" applyFont="1" applyAlignment="1" applyProtection="1">
      <alignment wrapText="1"/>
      <protection locked="0"/>
    </xf>
    <xf numFmtId="0" fontId="76" fillId="0" borderId="0" xfId="0" applyFont="1" applyProtection="1">
      <protection locked="0"/>
    </xf>
    <xf numFmtId="0" fontId="67" fillId="0" borderId="0" xfId="0" applyFont="1" applyAlignment="1" applyProtection="1">
      <alignment horizontal="center"/>
      <protection locked="0"/>
    </xf>
    <xf numFmtId="0" fontId="77" fillId="0" borderId="0" xfId="2" applyFont="1" applyAlignment="1" applyProtection="1">
      <alignment horizontal="center" vertical="center" wrapText="1"/>
      <protection locked="0"/>
    </xf>
    <xf numFmtId="0" fontId="57" fillId="0" borderId="0" xfId="0" applyFont="1" applyAlignment="1" applyProtection="1">
      <alignment horizontal="left"/>
      <protection locked="0"/>
    </xf>
    <xf numFmtId="0" fontId="57" fillId="0" borderId="0" xfId="0" applyFont="1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0" fontId="79" fillId="0" borderId="38" xfId="0" applyFont="1" applyBorder="1" applyProtection="1">
      <protection locked="0"/>
    </xf>
    <xf numFmtId="0" fontId="79" fillId="0" borderId="25" xfId="0" applyFont="1" applyBorder="1" applyProtection="1">
      <protection locked="0"/>
    </xf>
    <xf numFmtId="0" fontId="66" fillId="0" borderId="0" xfId="0" applyFont="1" applyProtection="1">
      <protection locked="0"/>
    </xf>
    <xf numFmtId="1" fontId="81" fillId="0" borderId="0" xfId="0" applyNumberFormat="1" applyFont="1" applyProtection="1">
      <protection locked="0"/>
    </xf>
    <xf numFmtId="0" fontId="76" fillId="0" borderId="25" xfId="5" applyFont="1" applyBorder="1" applyAlignment="1" applyProtection="1">
      <alignment horizontal="center" vertical="center" wrapText="1"/>
      <protection locked="0"/>
    </xf>
    <xf numFmtId="0" fontId="82" fillId="0" borderId="25" xfId="3" applyFont="1" applyBorder="1" applyAlignment="1" applyProtection="1">
      <alignment horizontal="center" vertical="top" wrapText="1"/>
      <protection locked="0"/>
    </xf>
    <xf numFmtId="0" fontId="83" fillId="0" borderId="25" xfId="3" applyFont="1" applyBorder="1" applyAlignment="1" applyProtection="1">
      <alignment horizontal="center" vertical="top" wrapText="1"/>
      <protection locked="0"/>
    </xf>
    <xf numFmtId="0" fontId="82" fillId="0" borderId="38" xfId="5" applyFont="1" applyBorder="1" applyAlignment="1" applyProtection="1">
      <alignment horizontal="center" vertical="top" wrapText="1"/>
      <protection locked="0"/>
    </xf>
    <xf numFmtId="0" fontId="82" fillId="0" borderId="25" xfId="0" applyFont="1" applyBorder="1" applyAlignment="1" applyProtection="1">
      <alignment vertical="top"/>
      <protection locked="0"/>
    </xf>
    <xf numFmtId="0" fontId="66" fillId="0" borderId="34" xfId="0" applyFont="1" applyBorder="1" applyProtection="1">
      <protection locked="0"/>
    </xf>
    <xf numFmtId="164" fontId="80" fillId="0" borderId="0" xfId="4" applyNumberFormat="1" applyFont="1" applyAlignment="1" applyProtection="1">
      <alignment horizontal="center"/>
      <protection locked="0"/>
    </xf>
    <xf numFmtId="0" fontId="67" fillId="0" borderId="25" xfId="3" applyFont="1" applyBorder="1" applyAlignment="1" applyProtection="1">
      <alignment vertical="center" wrapText="1"/>
      <protection locked="0"/>
    </xf>
    <xf numFmtId="0" fontId="67" fillId="0" borderId="25" xfId="3" applyFont="1" applyBorder="1" applyProtection="1">
      <protection locked="0"/>
    </xf>
    <xf numFmtId="0" fontId="67" fillId="0" borderId="38" xfId="3" applyFont="1" applyBorder="1" applyAlignment="1" applyProtection="1">
      <alignment horizontal="center" vertical="center"/>
      <protection locked="0"/>
    </xf>
    <xf numFmtId="0" fontId="57" fillId="0" borderId="25" xfId="0" applyFont="1" applyBorder="1" applyAlignment="1" applyProtection="1">
      <alignment horizontal="center"/>
      <protection locked="0"/>
    </xf>
    <xf numFmtId="0" fontId="57" fillId="0" borderId="23" xfId="0" applyFont="1" applyBorder="1" applyAlignment="1" applyProtection="1">
      <alignment horizontal="left"/>
      <protection locked="0"/>
    </xf>
    <xf numFmtId="0" fontId="67" fillId="0" borderId="25" xfId="3" applyFont="1" applyBorder="1" applyAlignment="1" applyProtection="1">
      <alignment horizontal="right"/>
      <protection locked="0"/>
    </xf>
    <xf numFmtId="0" fontId="67" fillId="0" borderId="38" xfId="3" applyFont="1" applyBorder="1" applyAlignment="1" applyProtection="1">
      <alignment horizontal="right"/>
      <protection locked="0"/>
    </xf>
    <xf numFmtId="0" fontId="57" fillId="0" borderId="25" xfId="0" applyFont="1" applyBorder="1" applyAlignment="1" applyProtection="1">
      <alignment horizontal="right"/>
      <protection locked="0"/>
    </xf>
    <xf numFmtId="0" fontId="57" fillId="0" borderId="0" xfId="0" applyFont="1" applyAlignment="1" applyProtection="1">
      <alignment horizontal="right"/>
      <protection locked="0"/>
    </xf>
    <xf numFmtId="164" fontId="84" fillId="0" borderId="0" xfId="4" applyNumberFormat="1" applyFont="1" applyProtection="1">
      <protection locked="0"/>
    </xf>
    <xf numFmtId="164" fontId="84" fillId="0" borderId="0" xfId="4" applyNumberFormat="1" applyFont="1" applyAlignment="1" applyProtection="1">
      <alignment horizontal="left"/>
      <protection locked="0"/>
    </xf>
    <xf numFmtId="164" fontId="84" fillId="0" borderId="0" xfId="4" applyNumberFormat="1" applyFont="1" applyAlignment="1" applyProtection="1">
      <alignment horizontal="center"/>
      <protection locked="0"/>
    </xf>
    <xf numFmtId="1" fontId="81" fillId="0" borderId="25" xfId="0" applyNumberFormat="1" applyFont="1" applyBorder="1" applyAlignment="1" applyProtection="1">
      <alignment horizontal="center"/>
      <protection locked="0"/>
    </xf>
    <xf numFmtId="0" fontId="67" fillId="0" borderId="0" xfId="3" applyFont="1" applyAlignment="1" applyProtection="1">
      <alignment vertical="center" wrapText="1"/>
      <protection locked="0"/>
    </xf>
    <xf numFmtId="0" fontId="66" fillId="0" borderId="0" xfId="3" applyFont="1" applyAlignment="1" applyProtection="1">
      <alignment horizontal="center" vertical="center"/>
      <protection locked="0"/>
    </xf>
    <xf numFmtId="0" fontId="67" fillId="0" borderId="0" xfId="3" applyFont="1" applyProtection="1">
      <protection locked="0"/>
    </xf>
    <xf numFmtId="164" fontId="74" fillId="0" borderId="0" xfId="4" applyNumberFormat="1" applyFont="1" applyProtection="1">
      <protection locked="0"/>
    </xf>
    <xf numFmtId="0" fontId="66" fillId="0" borderId="51" xfId="0" applyFont="1" applyBorder="1" applyAlignment="1" applyProtection="1">
      <alignment horizontal="center" vertical="center" wrapText="1"/>
      <protection locked="0"/>
    </xf>
    <xf numFmtId="0" fontId="66" fillId="0" borderId="25" xfId="0" applyFont="1" applyBorder="1" applyAlignment="1" applyProtection="1">
      <alignment horizontal="center" vertical="center" wrapText="1"/>
      <protection locked="0"/>
    </xf>
    <xf numFmtId="0" fontId="66" fillId="0" borderId="38" xfId="0" applyFont="1" applyBorder="1" applyAlignment="1" applyProtection="1">
      <alignment horizontal="center" vertical="center" wrapText="1"/>
      <protection locked="0"/>
    </xf>
    <xf numFmtId="0" fontId="66" fillId="0" borderId="47" xfId="0" applyFont="1" applyBorder="1" applyAlignment="1" applyProtection="1">
      <alignment horizontal="center" vertical="center" wrapText="1"/>
      <protection locked="0"/>
    </xf>
    <xf numFmtId="0" fontId="66" fillId="0" borderId="54" xfId="0" applyFont="1" applyBorder="1" applyAlignment="1">
      <alignment horizontal="center" wrapText="1"/>
    </xf>
    <xf numFmtId="0" fontId="66" fillId="0" borderId="51" xfId="0" applyFont="1" applyBorder="1" applyAlignment="1">
      <alignment horizontal="center" wrapText="1"/>
    </xf>
    <xf numFmtId="0" fontId="66" fillId="0" borderId="25" xfId="0" applyFont="1" applyBorder="1" applyAlignment="1">
      <alignment horizontal="center" wrapText="1"/>
    </xf>
    <xf numFmtId="0" fontId="66" fillId="0" borderId="38" xfId="0" applyFont="1" applyBorder="1" applyAlignment="1">
      <alignment horizontal="center" wrapText="1"/>
    </xf>
    <xf numFmtId="0" fontId="66" fillId="0" borderId="47" xfId="0" applyFont="1" applyBorder="1" applyAlignment="1">
      <alignment horizontal="center" wrapText="1"/>
    </xf>
    <xf numFmtId="0" fontId="66" fillId="0" borderId="46" xfId="0" applyFont="1" applyBorder="1" applyAlignment="1">
      <alignment horizontal="center" wrapText="1"/>
    </xf>
    <xf numFmtId="0" fontId="66" fillId="0" borderId="55" xfId="0" applyFont="1" applyBorder="1" applyAlignment="1">
      <alignment horizontal="center" wrapText="1"/>
    </xf>
    <xf numFmtId="0" fontId="66" fillId="0" borderId="54" xfId="0" applyFont="1" applyBorder="1" applyAlignment="1">
      <alignment wrapText="1"/>
    </xf>
    <xf numFmtId="0" fontId="75" fillId="0" borderId="46" xfId="0" applyFont="1" applyBorder="1" applyAlignment="1">
      <alignment horizontal="right" wrapText="1"/>
    </xf>
    <xf numFmtId="0" fontId="75" fillId="0" borderId="25" xfId="0" applyFont="1" applyBorder="1" applyAlignment="1">
      <alignment horizontal="right" wrapText="1"/>
    </xf>
    <xf numFmtId="0" fontId="75" fillId="0" borderId="38" xfId="0" applyFont="1" applyBorder="1" applyAlignment="1">
      <alignment horizontal="right" wrapText="1"/>
    </xf>
    <xf numFmtId="0" fontId="75" fillId="0" borderId="47" xfId="0" applyFont="1" applyBorder="1" applyAlignment="1">
      <alignment horizontal="right" wrapText="1"/>
    </xf>
    <xf numFmtId="2" fontId="75" fillId="0" borderId="51" xfId="0" applyNumberFormat="1" applyFont="1" applyBorder="1" applyAlignment="1">
      <alignment horizontal="right" wrapText="1"/>
    </xf>
    <xf numFmtId="4" fontId="75" fillId="9" borderId="55" xfId="0" applyNumberFormat="1" applyFont="1" applyFill="1" applyBorder="1" applyAlignment="1">
      <alignment horizontal="right" wrapText="1"/>
    </xf>
    <xf numFmtId="0" fontId="86" fillId="0" borderId="54" xfId="0" applyFont="1" applyBorder="1" applyAlignment="1">
      <alignment horizontal="left" wrapText="1"/>
    </xf>
    <xf numFmtId="0" fontId="75" fillId="0" borderId="51" xfId="0" applyFont="1" applyBorder="1" applyAlignment="1">
      <alignment horizontal="right" wrapText="1"/>
    </xf>
    <xf numFmtId="0" fontId="75" fillId="0" borderId="54" xfId="0" applyFont="1" applyBorder="1" applyAlignment="1">
      <alignment horizontal="left" wrapText="1"/>
    </xf>
    <xf numFmtId="0" fontId="87" fillId="0" borderId="51" xfId="0" applyFont="1" applyBorder="1" applyAlignment="1">
      <alignment horizontal="right" wrapText="1"/>
    </xf>
    <xf numFmtId="0" fontId="87" fillId="0" borderId="25" xfId="0" applyFont="1" applyBorder="1" applyAlignment="1">
      <alignment horizontal="right" wrapText="1"/>
    </xf>
    <xf numFmtId="0" fontId="75" fillId="0" borderId="54" xfId="0" applyFont="1" applyBorder="1" applyAlignment="1" applyProtection="1">
      <alignment horizontal="left" wrapText="1"/>
      <protection locked="0"/>
    </xf>
    <xf numFmtId="0" fontId="75" fillId="0" borderId="51" xfId="0" applyFont="1" applyBorder="1" applyAlignment="1" applyProtection="1">
      <alignment horizontal="right" wrapText="1"/>
      <protection locked="0"/>
    </xf>
    <xf numFmtId="0" fontId="75" fillId="0" borderId="25" xfId="0" applyFont="1" applyBorder="1" applyAlignment="1" applyProtection="1">
      <alignment horizontal="right" wrapText="1"/>
      <protection locked="0"/>
    </xf>
    <xf numFmtId="0" fontId="81" fillId="0" borderId="25" xfId="0" applyFont="1" applyBorder="1" applyAlignment="1" applyProtection="1">
      <alignment horizontal="right" wrapText="1"/>
      <protection locked="0"/>
    </xf>
    <xf numFmtId="0" fontId="75" fillId="0" borderId="38" xfId="0" applyFont="1" applyBorder="1" applyAlignment="1" applyProtection="1">
      <alignment horizontal="right" wrapText="1"/>
      <protection locked="0"/>
    </xf>
    <xf numFmtId="0" fontId="75" fillId="0" borderId="47" xfId="0" applyFont="1" applyBorder="1" applyAlignment="1" applyProtection="1">
      <alignment horizontal="right" wrapText="1"/>
      <protection locked="0"/>
    </xf>
    <xf numFmtId="0" fontId="75" fillId="8" borderId="25" xfId="0" applyFont="1" applyFill="1" applyBorder="1" applyAlignment="1" applyProtection="1">
      <alignment horizontal="right" wrapText="1"/>
      <protection locked="0"/>
    </xf>
    <xf numFmtId="0" fontId="88" fillId="0" borderId="54" xfId="0" applyFont="1" applyBorder="1" applyAlignment="1" applyProtection="1">
      <alignment horizontal="left" wrapText="1"/>
      <protection locked="0"/>
    </xf>
    <xf numFmtId="0" fontId="89" fillId="0" borderId="54" xfId="0" applyFont="1" applyBorder="1" applyAlignment="1" applyProtection="1">
      <alignment horizontal="left" wrapText="1"/>
      <protection locked="0"/>
    </xf>
    <xf numFmtId="0" fontId="87" fillId="0" borderId="25" xfId="0" applyFont="1" applyBorder="1" applyAlignment="1" applyProtection="1">
      <alignment horizontal="right" wrapText="1"/>
      <protection locked="0"/>
    </xf>
    <xf numFmtId="0" fontId="87" fillId="0" borderId="24" xfId="0" applyFont="1" applyBorder="1" applyAlignment="1" applyProtection="1">
      <alignment horizontal="right" wrapText="1"/>
      <protection locked="0"/>
    </xf>
    <xf numFmtId="0" fontId="75" fillId="8" borderId="24" xfId="0" applyFont="1" applyFill="1" applyBorder="1" applyAlignment="1" applyProtection="1">
      <alignment horizontal="right" wrapText="1"/>
      <protection locked="0"/>
    </xf>
    <xf numFmtId="0" fontId="75" fillId="0" borderId="24" xfId="0" applyFont="1" applyBorder="1" applyAlignment="1" applyProtection="1">
      <alignment horizontal="right" wrapText="1"/>
      <protection locked="0"/>
    </xf>
    <xf numFmtId="0" fontId="75" fillId="0" borderId="32" xfId="0" applyFont="1" applyBorder="1" applyAlignment="1" applyProtection="1">
      <alignment horizontal="right" wrapText="1"/>
      <protection locked="0"/>
    </xf>
    <xf numFmtId="0" fontId="75" fillId="0" borderId="39" xfId="0" applyFont="1" applyBorder="1" applyAlignment="1" applyProtection="1">
      <alignment horizontal="right" wrapText="1"/>
      <protection locked="0"/>
    </xf>
    <xf numFmtId="0" fontId="81" fillId="0" borderId="54" xfId="0" applyFont="1" applyBorder="1" applyAlignment="1" applyProtection="1">
      <alignment horizontal="left" wrapText="1"/>
      <protection locked="0"/>
    </xf>
    <xf numFmtId="0" fontId="87" fillId="0" borderId="27" xfId="0" applyFont="1" applyBorder="1" applyAlignment="1" applyProtection="1">
      <alignment horizontal="right" wrapText="1"/>
      <protection locked="0"/>
    </xf>
    <xf numFmtId="0" fontId="87" fillId="8" borderId="27" xfId="0" applyFont="1" applyFill="1" applyBorder="1" applyAlignment="1" applyProtection="1">
      <alignment horizontal="right" wrapText="1"/>
      <protection locked="0"/>
    </xf>
    <xf numFmtId="0" fontId="75" fillId="0" borderId="27" xfId="0" applyFont="1" applyBorder="1" applyAlignment="1" applyProtection="1">
      <alignment horizontal="right" wrapText="1"/>
      <protection locked="0"/>
    </xf>
    <xf numFmtId="0" fontId="75" fillId="0" borderId="36" xfId="0" applyFont="1" applyBorder="1" applyAlignment="1" applyProtection="1">
      <alignment horizontal="right" wrapText="1"/>
      <protection locked="0"/>
    </xf>
    <xf numFmtId="0" fontId="87" fillId="8" borderId="25" xfId="0" applyFont="1" applyFill="1" applyBorder="1" applyAlignment="1" applyProtection="1">
      <alignment horizontal="right" wrapText="1"/>
      <protection locked="0"/>
    </xf>
    <xf numFmtId="2" fontId="75" fillId="0" borderId="38" xfId="0" applyNumberFormat="1" applyFont="1" applyBorder="1" applyAlignment="1" applyProtection="1">
      <alignment horizontal="right" wrapText="1"/>
      <protection locked="0"/>
    </xf>
    <xf numFmtId="0" fontId="90" fillId="0" borderId="56" xfId="0" applyFont="1" applyBorder="1" applyAlignment="1">
      <alignment horizontal="left" wrapText="1"/>
    </xf>
    <xf numFmtId="0" fontId="75" fillId="0" borderId="48" xfId="0" applyFont="1" applyBorder="1" applyAlignment="1" applyProtection="1">
      <alignment horizontal="right" wrapText="1"/>
      <protection locked="0"/>
    </xf>
    <xf numFmtId="0" fontId="81" fillId="0" borderId="24" xfId="0" applyFont="1" applyBorder="1" applyAlignment="1" applyProtection="1">
      <alignment horizontal="right" wrapText="1"/>
      <protection locked="0"/>
    </xf>
    <xf numFmtId="0" fontId="75" fillId="0" borderId="57" xfId="0" applyFont="1" applyBorder="1" applyAlignment="1" applyProtection="1">
      <alignment horizontal="right" wrapText="1"/>
      <protection locked="0"/>
    </xf>
    <xf numFmtId="0" fontId="75" fillId="0" borderId="48" xfId="0" applyFont="1" applyBorder="1" applyAlignment="1">
      <alignment horizontal="right" wrapText="1"/>
    </xf>
    <xf numFmtId="4" fontId="75" fillId="9" borderId="49" xfId="0" applyNumberFormat="1" applyFont="1" applyFill="1" applyBorder="1" applyAlignment="1">
      <alignment horizontal="right" wrapText="1"/>
    </xf>
    <xf numFmtId="2" fontId="75" fillId="0" borderId="32" xfId="0" applyNumberFormat="1" applyFont="1" applyBorder="1" applyAlignment="1" applyProtection="1">
      <alignment horizontal="right" wrapText="1"/>
      <protection locked="0"/>
    </xf>
    <xf numFmtId="0" fontId="91" fillId="9" borderId="58" xfId="0" applyFont="1" applyFill="1" applyBorder="1" applyAlignment="1">
      <alignment horizontal="left" wrapText="1"/>
    </xf>
    <xf numFmtId="0" fontId="91" fillId="9" borderId="59" xfId="0" applyFont="1" applyFill="1" applyBorder="1" applyAlignment="1">
      <alignment horizontal="right" wrapText="1"/>
    </xf>
    <xf numFmtId="0" fontId="91" fillId="9" borderId="60" xfId="0" applyFont="1" applyFill="1" applyBorder="1" applyAlignment="1">
      <alignment horizontal="right" wrapText="1"/>
    </xf>
    <xf numFmtId="0" fontId="91" fillId="9" borderId="61" xfId="0" applyFont="1" applyFill="1" applyBorder="1" applyAlignment="1">
      <alignment horizontal="right" wrapText="1"/>
    </xf>
    <xf numFmtId="4" fontId="75" fillId="9" borderId="61" xfId="0" applyNumberFormat="1" applyFont="1" applyFill="1" applyBorder="1" applyAlignment="1">
      <alignment horizontal="right" wrapText="1"/>
    </xf>
    <xf numFmtId="2" fontId="91" fillId="9" borderId="59" xfId="0" applyNumberFormat="1" applyFont="1" applyFill="1" applyBorder="1" applyAlignment="1">
      <alignment horizontal="right" wrapText="1"/>
    </xf>
    <xf numFmtId="0" fontId="92" fillId="9" borderId="62" xfId="0" applyFont="1" applyFill="1" applyBorder="1" applyAlignment="1">
      <alignment horizontal="left" wrapText="1"/>
    </xf>
    <xf numFmtId="0" fontId="91" fillId="9" borderId="63" xfId="0" applyFont="1" applyFill="1" applyBorder="1" applyAlignment="1">
      <alignment horizontal="right" wrapText="1"/>
    </xf>
    <xf numFmtId="0" fontId="91" fillId="9" borderId="64" xfId="0" applyFont="1" applyFill="1" applyBorder="1" applyAlignment="1">
      <alignment horizontal="right" wrapText="1"/>
    </xf>
    <xf numFmtId="0" fontId="91" fillId="9" borderId="65" xfId="0" applyFont="1" applyFill="1" applyBorder="1" applyAlignment="1">
      <alignment horizontal="right" wrapText="1"/>
    </xf>
    <xf numFmtId="4" fontId="75" fillId="9" borderId="65" xfId="0" applyNumberFormat="1" applyFont="1" applyFill="1" applyBorder="1" applyAlignment="1">
      <alignment horizontal="right" wrapText="1"/>
    </xf>
    <xf numFmtId="2" fontId="91" fillId="9" borderId="63" xfId="0" applyNumberFormat="1" applyFont="1" applyFill="1" applyBorder="1" applyAlignment="1">
      <alignment horizontal="right" wrapText="1"/>
    </xf>
    <xf numFmtId="0" fontId="67" fillId="9" borderId="50" xfId="0" applyFont="1" applyFill="1" applyBorder="1"/>
    <xf numFmtId="0" fontId="67" fillId="9" borderId="52" xfId="0" applyFont="1" applyFill="1" applyBorder="1"/>
    <xf numFmtId="0" fontId="67" fillId="9" borderId="27" xfId="0" applyFont="1" applyFill="1" applyBorder="1"/>
    <xf numFmtId="0" fontId="67" fillId="9" borderId="53" xfId="0" applyFont="1" applyFill="1" applyBorder="1"/>
    <xf numFmtId="4" fontId="75" fillId="9" borderId="53" xfId="0" applyNumberFormat="1" applyFont="1" applyFill="1" applyBorder="1" applyAlignment="1">
      <alignment horizontal="right" wrapText="1"/>
    </xf>
    <xf numFmtId="0" fontId="88" fillId="9" borderId="54" xfId="0" applyFont="1" applyFill="1" applyBorder="1" applyAlignment="1" applyProtection="1">
      <alignment horizontal="left" wrapText="1"/>
      <protection locked="0"/>
    </xf>
    <xf numFmtId="0" fontId="67" fillId="9" borderId="51" xfId="0" applyFont="1" applyFill="1" applyBorder="1"/>
    <xf numFmtId="0" fontId="67" fillId="9" borderId="25" xfId="0" applyFont="1" applyFill="1" applyBorder="1"/>
    <xf numFmtId="0" fontId="67" fillId="9" borderId="55" xfId="0" applyFont="1" applyFill="1" applyBorder="1"/>
    <xf numFmtId="2" fontId="67" fillId="9" borderId="51" xfId="0" applyNumberFormat="1" applyFont="1" applyFill="1" applyBorder="1"/>
    <xf numFmtId="0" fontId="67" fillId="9" borderId="54" xfId="0" applyFont="1" applyFill="1" applyBorder="1"/>
    <xf numFmtId="0" fontId="88" fillId="9" borderId="62" xfId="0" applyFont="1" applyFill="1" applyBorder="1" applyAlignment="1" applyProtection="1">
      <alignment horizontal="left" wrapText="1"/>
      <protection locked="0"/>
    </xf>
    <xf numFmtId="0" fontId="67" fillId="9" borderId="63" xfId="0" applyFont="1" applyFill="1" applyBorder="1"/>
    <xf numFmtId="0" fontId="67" fillId="9" borderId="64" xfId="0" applyFont="1" applyFill="1" applyBorder="1"/>
    <xf numFmtId="0" fontId="67" fillId="9" borderId="65" xfId="0" applyFont="1" applyFill="1" applyBorder="1"/>
    <xf numFmtId="0" fontId="72" fillId="0" borderId="0" xfId="0" applyFont="1" applyProtection="1">
      <protection locked="0"/>
    </xf>
    <xf numFmtId="0" fontId="57" fillId="0" borderId="0" xfId="0" applyFont="1" applyAlignment="1" applyProtection="1">
      <alignment wrapText="1"/>
      <protection locked="0"/>
    </xf>
    <xf numFmtId="0" fontId="67" fillId="0" borderId="23" xfId="0" applyFont="1" applyBorder="1" applyProtection="1">
      <protection locked="0"/>
    </xf>
    <xf numFmtId="0" fontId="72" fillId="0" borderId="0" xfId="0" applyFont="1" applyAlignment="1" applyProtection="1">
      <alignment horizontal="center"/>
      <protection locked="0"/>
    </xf>
    <xf numFmtId="0" fontId="67" fillId="0" borderId="0" xfId="0" applyFont="1" applyAlignment="1">
      <alignment wrapTex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4" fontId="67" fillId="0" borderId="0" xfId="0" applyNumberFormat="1" applyFont="1"/>
    <xf numFmtId="2" fontId="67" fillId="0" borderId="0" xfId="0" applyNumberFormat="1" applyFont="1"/>
    <xf numFmtId="0" fontId="84" fillId="0" borderId="0" xfId="6" applyFont="1"/>
    <xf numFmtId="0" fontId="95" fillId="0" borderId="0" xfId="6" applyFont="1"/>
    <xf numFmtId="0" fontId="95" fillId="0" borderId="66" xfId="6" applyFont="1" applyBorder="1" applyAlignment="1">
      <alignment vertical="center"/>
    </xf>
    <xf numFmtId="0" fontId="80" fillId="0" borderId="0" xfId="6" applyFont="1" applyAlignment="1">
      <alignment horizontal="center" vertical="top"/>
    </xf>
    <xf numFmtId="0" fontId="96" fillId="0" borderId="0" xfId="6" applyFont="1"/>
    <xf numFmtId="0" fontId="84" fillId="0" borderId="0" xfId="0" applyFont="1"/>
    <xf numFmtId="0" fontId="98" fillId="0" borderId="0" xfId="6" applyFont="1" applyAlignment="1">
      <alignment horizontal="center" vertical="center"/>
    </xf>
    <xf numFmtId="0" fontId="95" fillId="0" borderId="25" xfId="6" applyFont="1" applyBorder="1" applyAlignment="1">
      <alignment horizontal="center" vertical="center"/>
    </xf>
    <xf numFmtId="0" fontId="100" fillId="0" borderId="25" xfId="0" applyFont="1" applyBorder="1" applyAlignment="1">
      <alignment horizontal="center" vertical="center" wrapText="1"/>
    </xf>
    <xf numFmtId="0" fontId="101" fillId="0" borderId="25" xfId="6" applyFont="1" applyBorder="1" applyAlignment="1">
      <alignment horizontal="center" vertical="center" wrapText="1"/>
    </xf>
    <xf numFmtId="0" fontId="101" fillId="0" borderId="25" xfId="6" applyFont="1" applyBorder="1" applyAlignment="1">
      <alignment horizontal="center" wrapText="1"/>
    </xf>
    <xf numFmtId="0" fontId="84" fillId="0" borderId="25" xfId="6" applyFont="1" applyBorder="1"/>
    <xf numFmtId="2" fontId="99" fillId="0" borderId="25" xfId="6" applyNumberFormat="1" applyFont="1" applyBorder="1"/>
    <xf numFmtId="2" fontId="99" fillId="0" borderId="25" xfId="6" applyNumberFormat="1" applyFont="1" applyBorder="1" applyAlignment="1">
      <alignment horizontal="right"/>
    </xf>
    <xf numFmtId="2" fontId="99" fillId="0" borderId="25" xfId="6" applyNumberFormat="1" applyFont="1" applyBorder="1" applyAlignment="1">
      <alignment horizontal="right" vertical="center"/>
    </xf>
    <xf numFmtId="0" fontId="84" fillId="0" borderId="25" xfId="6" applyFont="1" applyBorder="1" applyAlignment="1">
      <alignment wrapText="1"/>
    </xf>
    <xf numFmtId="49" fontId="75" fillId="0" borderId="25" xfId="6" applyNumberFormat="1" applyFont="1" applyBorder="1" applyAlignment="1">
      <alignment horizontal="justify" vertical="center"/>
    </xf>
    <xf numFmtId="2" fontId="99" fillId="0" borderId="25" xfId="6" applyNumberFormat="1" applyFont="1" applyBorder="1" applyAlignment="1">
      <alignment horizontal="justify" vertical="center"/>
    </xf>
    <xf numFmtId="0" fontId="57" fillId="0" borderId="25" xfId="0" applyFont="1" applyBorder="1" applyAlignment="1">
      <alignment vertical="center" wrapText="1"/>
    </xf>
    <xf numFmtId="1" fontId="102" fillId="0" borderId="25" xfId="0" applyNumberFormat="1" applyFont="1" applyBorder="1"/>
    <xf numFmtId="2" fontId="98" fillId="0" borderId="25" xfId="0" applyNumberFormat="1" applyFont="1" applyBorder="1"/>
    <xf numFmtId="1" fontId="103" fillId="0" borderId="0" xfId="0" applyNumberFormat="1" applyFont="1" applyAlignment="1">
      <alignment vertical="top"/>
    </xf>
    <xf numFmtId="1" fontId="84" fillId="0" borderId="0" xfId="0" applyNumberFormat="1" applyFont="1"/>
    <xf numFmtId="1" fontId="80" fillId="0" borderId="0" xfId="0" applyNumberFormat="1" applyFont="1"/>
    <xf numFmtId="1" fontId="74" fillId="0" borderId="0" xfId="0" applyNumberFormat="1" applyFont="1"/>
    <xf numFmtId="0" fontId="32" fillId="0" borderId="66" xfId="0" applyFont="1" applyBorder="1"/>
    <xf numFmtId="1" fontId="80" fillId="0" borderId="66" xfId="0" applyNumberFormat="1" applyFont="1" applyBorder="1"/>
    <xf numFmtId="0" fontId="28" fillId="0" borderId="0" xfId="0" applyFont="1" applyAlignment="1">
      <alignment horizontal="center" vertical="top"/>
    </xf>
    <xf numFmtId="1" fontId="74" fillId="0" borderId="0" xfId="0" applyNumberFormat="1" applyFont="1" applyAlignment="1">
      <alignment wrapText="1"/>
    </xf>
    <xf numFmtId="1" fontId="103" fillId="0" borderId="0" xfId="0" applyNumberFormat="1" applyFont="1"/>
    <xf numFmtId="1" fontId="80" fillId="0" borderId="0" xfId="0" applyNumberFormat="1" applyFont="1" applyAlignment="1">
      <alignment vertical="top"/>
    </xf>
    <xf numFmtId="1" fontId="80" fillId="0" borderId="0" xfId="0" applyNumberFormat="1" applyFont="1" applyAlignment="1">
      <alignment vertical="center"/>
    </xf>
    <xf numFmtId="0" fontId="80" fillId="0" borderId="0" xfId="6" applyFont="1"/>
    <xf numFmtId="0" fontId="105" fillId="0" borderId="0" xfId="6" applyFont="1"/>
    <xf numFmtId="0" fontId="41" fillId="0" borderId="7" xfId="0" applyFont="1" applyBorder="1" applyAlignment="1">
      <alignment vertical="center"/>
    </xf>
    <xf numFmtId="0" fontId="68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20" fillId="0" borderId="0" xfId="0" applyFont="1" applyAlignment="1">
      <alignment horizontal="center" vertical="center" wrapText="1"/>
    </xf>
    <xf numFmtId="14" fontId="106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/>
    </xf>
    <xf numFmtId="49" fontId="20" fillId="0" borderId="28" xfId="0" applyNumberFormat="1" applyFont="1" applyBorder="1" applyAlignment="1">
      <alignment horizontal="center" vertical="center"/>
    </xf>
    <xf numFmtId="2" fontId="20" fillId="0" borderId="28" xfId="0" applyNumberFormat="1" applyFont="1" applyBorder="1" applyAlignment="1">
      <alignment horizontal="right" vertical="center"/>
    </xf>
    <xf numFmtId="0" fontId="108" fillId="0" borderId="28" xfId="0" applyFont="1" applyBorder="1" applyAlignment="1">
      <alignment horizontal="right" vertical="center"/>
    </xf>
    <xf numFmtId="49" fontId="106" fillId="0" borderId="28" xfId="0" applyNumberFormat="1" applyFont="1" applyBorder="1" applyAlignment="1">
      <alignment horizontal="center" vertical="center"/>
    </xf>
    <xf numFmtId="2" fontId="106" fillId="0" borderId="28" xfId="0" applyNumberFormat="1" applyFont="1" applyBorder="1" applyAlignment="1">
      <alignment horizontal="right" vertical="center"/>
    </xf>
    <xf numFmtId="0" fontId="20" fillId="0" borderId="0" xfId="0" applyFont="1"/>
    <xf numFmtId="0" fontId="106" fillId="7" borderId="28" xfId="0" applyFont="1" applyFill="1" applyBorder="1" applyAlignment="1">
      <alignment horizontal="center" vertical="center" wrapText="1"/>
    </xf>
    <xf numFmtId="0" fontId="106" fillId="7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20" fillId="0" borderId="20" xfId="0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4" fillId="0" borderId="21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wrapText="1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/>
    </xf>
    <xf numFmtId="0" fontId="18" fillId="0" borderId="17" xfId="0" applyFont="1" applyBorder="1"/>
    <xf numFmtId="0" fontId="22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40" fillId="0" borderId="22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38" fillId="0" borderId="0" xfId="0" applyFont="1" applyAlignment="1">
      <alignment horizontal="left" wrapText="1"/>
    </xf>
    <xf numFmtId="0" fontId="38" fillId="0" borderId="23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25" xfId="0" applyFont="1" applyBorder="1" applyAlignment="1">
      <alignment horizontal="center" wrapText="1"/>
    </xf>
    <xf numFmtId="0" fontId="28" fillId="0" borderId="25" xfId="0" applyFont="1" applyBorder="1"/>
    <xf numFmtId="0" fontId="28" fillId="0" borderId="0" xfId="0" applyFont="1" applyAlignment="1">
      <alignment horizontal="center"/>
    </xf>
    <xf numFmtId="0" fontId="28" fillId="0" borderId="22" xfId="0" applyFont="1" applyBorder="1" applyAlignment="1">
      <alignment horizontal="center"/>
    </xf>
    <xf numFmtId="0" fontId="4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106" fillId="0" borderId="0" xfId="0" applyFont="1" applyAlignment="1">
      <alignment horizontal="center" wrapText="1"/>
    </xf>
    <xf numFmtId="0" fontId="18" fillId="0" borderId="2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06" fillId="7" borderId="29" xfId="0" applyFont="1" applyFill="1" applyBorder="1" applyAlignment="1">
      <alignment horizontal="center" vertical="center"/>
    </xf>
    <xf numFmtId="0" fontId="106" fillId="7" borderId="30" xfId="0" applyFont="1" applyFill="1" applyBorder="1" applyAlignment="1">
      <alignment horizontal="center" vertical="center"/>
    </xf>
    <xf numFmtId="0" fontId="106" fillId="7" borderId="3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06" fillId="0" borderId="28" xfId="0" applyFont="1" applyBorder="1" applyAlignment="1">
      <alignment horizontal="left" vertical="center" wrapText="1"/>
    </xf>
    <xf numFmtId="0" fontId="20" fillId="0" borderId="0" xfId="0" applyFont="1"/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43" fillId="0" borderId="20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3" fillId="0" borderId="0" xfId="0" applyFont="1"/>
    <xf numFmtId="0" fontId="43" fillId="0" borderId="0" xfId="0" applyFont="1" applyAlignment="1">
      <alignment horizontal="left"/>
    </xf>
    <xf numFmtId="0" fontId="42" fillId="7" borderId="29" xfId="0" applyFont="1" applyFill="1" applyBorder="1" applyAlignment="1">
      <alignment horizontal="center" vertical="center"/>
    </xf>
    <xf numFmtId="0" fontId="42" fillId="7" borderId="30" xfId="0" applyFont="1" applyFill="1" applyBorder="1" applyAlignment="1">
      <alignment horizontal="center" vertical="center"/>
    </xf>
    <xf numFmtId="0" fontId="42" fillId="7" borderId="3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0" xfId="0" applyFont="1" applyAlignment="1">
      <alignment horizontal="center" wrapText="1"/>
    </xf>
    <xf numFmtId="0" fontId="44" fillId="0" borderId="21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51" fillId="0" borderId="22" xfId="0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0" fillId="0" borderId="23" xfId="0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50" fillId="0" borderId="0" xfId="0" applyFont="1" applyAlignment="1">
      <alignment horizontal="left" wrapText="1"/>
    </xf>
    <xf numFmtId="0" fontId="50" fillId="0" borderId="24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50" fillId="0" borderId="32" xfId="0" applyFont="1" applyBorder="1" applyAlignment="1">
      <alignment horizontal="left" wrapText="1"/>
    </xf>
    <xf numFmtId="0" fontId="50" fillId="0" borderId="22" xfId="0" applyFont="1" applyBorder="1" applyAlignment="1">
      <alignment horizontal="left"/>
    </xf>
    <xf numFmtId="0" fontId="50" fillId="0" borderId="33" xfId="0" applyFont="1" applyBorder="1" applyAlignment="1">
      <alignment horizontal="left"/>
    </xf>
    <xf numFmtId="0" fontId="50" fillId="0" borderId="36" xfId="0" applyFont="1" applyBorder="1" applyAlignment="1">
      <alignment horizontal="left"/>
    </xf>
    <xf numFmtId="0" fontId="50" fillId="0" borderId="23" xfId="0" applyFont="1" applyBorder="1" applyAlignment="1">
      <alignment horizontal="left"/>
    </xf>
    <xf numFmtId="0" fontId="50" fillId="0" borderId="37" xfId="0" applyFont="1" applyBorder="1" applyAlignment="1">
      <alignment horizontal="left"/>
    </xf>
    <xf numFmtId="0" fontId="50" fillId="0" borderId="27" xfId="0" applyFont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6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50" fillId="0" borderId="38" xfId="0" applyFont="1" applyBorder="1" applyAlignment="1">
      <alignment horizontal="left" wrapText="1"/>
    </xf>
    <xf numFmtId="0" fontId="50" fillId="0" borderId="39" xfId="0" applyFont="1" applyBorder="1" applyAlignment="1">
      <alignment horizontal="left" wrapText="1"/>
    </xf>
    <xf numFmtId="0" fontId="50" fillId="0" borderId="40" xfId="0" applyFont="1" applyBorder="1" applyAlignment="1">
      <alignment horizontal="left" wrapText="1"/>
    </xf>
    <xf numFmtId="0" fontId="50" fillId="0" borderId="38" xfId="0" applyFont="1" applyBorder="1" applyAlignment="1">
      <alignment horizontal="center"/>
    </xf>
    <xf numFmtId="0" fontId="50" fillId="0" borderId="40" xfId="0" applyFont="1" applyBorder="1" applyAlignment="1">
      <alignment horizontal="center"/>
    </xf>
    <xf numFmtId="0" fontId="50" fillId="8" borderId="32" xfId="0" applyFont="1" applyFill="1" applyBorder="1" applyAlignment="1">
      <alignment horizontal="center"/>
    </xf>
    <xf numFmtId="0" fontId="50" fillId="8" borderId="33" xfId="0" applyFont="1" applyFill="1" applyBorder="1" applyAlignment="1">
      <alignment horizontal="center"/>
    </xf>
    <xf numFmtId="0" fontId="50" fillId="0" borderId="32" xfId="0" applyFont="1" applyBorder="1" applyAlignment="1">
      <alignment wrapText="1"/>
    </xf>
    <xf numFmtId="0" fontId="50" fillId="0" borderId="22" xfId="0" applyFont="1" applyBorder="1"/>
    <xf numFmtId="0" fontId="50" fillId="0" borderId="33" xfId="0" applyFont="1" applyBorder="1"/>
    <xf numFmtId="0" fontId="52" fillId="0" borderId="36" xfId="0" applyFont="1" applyBorder="1" applyAlignment="1">
      <alignment horizontal="center"/>
    </xf>
    <xf numFmtId="0" fontId="52" fillId="0" borderId="37" xfId="0" applyFont="1" applyBorder="1" applyAlignment="1">
      <alignment horizontal="center"/>
    </xf>
    <xf numFmtId="0" fontId="50" fillId="0" borderId="37" xfId="0" applyFont="1" applyBorder="1"/>
    <xf numFmtId="0" fontId="50" fillId="0" borderId="32" xfId="0" applyFont="1" applyBorder="1" applyAlignment="1">
      <alignment horizontal="left" vertical="center"/>
    </xf>
    <xf numFmtId="0" fontId="50" fillId="0" borderId="22" xfId="0" applyFont="1" applyBorder="1" applyAlignment="1">
      <alignment horizontal="left" vertical="center"/>
    </xf>
    <xf numFmtId="0" fontId="50" fillId="0" borderId="33" xfId="0" applyFont="1" applyBorder="1" applyAlignment="1">
      <alignment horizontal="left" vertical="center"/>
    </xf>
    <xf numFmtId="0" fontId="50" fillId="0" borderId="36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50" fillId="0" borderId="37" xfId="0" applyFont="1" applyBorder="1" applyAlignment="1">
      <alignment horizontal="left" vertical="center"/>
    </xf>
    <xf numFmtId="0" fontId="52" fillId="0" borderId="24" xfId="0" applyFont="1" applyBorder="1" applyAlignment="1">
      <alignment horizontal="center"/>
    </xf>
    <xf numFmtId="0" fontId="52" fillId="0" borderId="27" xfId="0" applyFont="1" applyBorder="1" applyAlignment="1">
      <alignment horizontal="center"/>
    </xf>
    <xf numFmtId="0" fontId="52" fillId="0" borderId="32" xfId="0" applyFont="1" applyBorder="1" applyAlignment="1">
      <alignment horizontal="center"/>
    </xf>
    <xf numFmtId="0" fontId="52" fillId="0" borderId="33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0" fillId="0" borderId="35" xfId="0" applyFont="1" applyBorder="1"/>
    <xf numFmtId="0" fontId="52" fillId="0" borderId="0" xfId="0" applyFont="1" applyAlignment="1">
      <alignment horizontal="center"/>
    </xf>
    <xf numFmtId="0" fontId="52" fillId="0" borderId="23" xfId="0" applyFont="1" applyBorder="1" applyAlignment="1">
      <alignment horizontal="center"/>
    </xf>
    <xf numFmtId="0" fontId="50" fillId="0" borderId="0" xfId="0" applyFont="1" applyAlignment="1">
      <alignment horizontal="center"/>
    </xf>
    <xf numFmtId="14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0" fontId="52" fillId="0" borderId="22" xfId="0" applyFont="1" applyBorder="1" applyAlignment="1">
      <alignment horizontal="center"/>
    </xf>
    <xf numFmtId="0" fontId="48" fillId="0" borderId="16" xfId="0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62" fillId="0" borderId="0" xfId="0" applyFont="1" applyAlignment="1">
      <alignment horizontal="center" wrapText="1"/>
    </xf>
    <xf numFmtId="14" fontId="63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66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vertical="center" wrapText="1"/>
    </xf>
    <xf numFmtId="0" fontId="59" fillId="0" borderId="38" xfId="0" applyFont="1" applyBorder="1" applyAlignment="1">
      <alignment horizontal="center" vertical="center" wrapText="1"/>
    </xf>
    <xf numFmtId="0" fontId="59" fillId="0" borderId="39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66" fillId="0" borderId="24" xfId="0" applyFont="1" applyBorder="1" applyAlignment="1">
      <alignment horizontal="center" vertical="center" wrapText="1"/>
    </xf>
    <xf numFmtId="0" fontId="66" fillId="0" borderId="27" xfId="0" applyFont="1" applyBorder="1" applyAlignment="1">
      <alignment wrapText="1"/>
    </xf>
    <xf numFmtId="0" fontId="68" fillId="0" borderId="0" xfId="0" applyFont="1" applyAlignment="1">
      <alignment horizontal="center" wrapText="1"/>
    </xf>
    <xf numFmtId="0" fontId="57" fillId="0" borderId="0" xfId="0" applyFont="1" applyAlignment="1">
      <alignment horizontal="left" wrapText="1"/>
    </xf>
    <xf numFmtId="0" fontId="59" fillId="0" borderId="0" xfId="0" applyFont="1" applyAlignment="1">
      <alignment horizontal="center"/>
    </xf>
    <xf numFmtId="0" fontId="61" fillId="0" borderId="0" xfId="0" applyFont="1" applyAlignment="1">
      <alignment horizontal="left" wrapText="1"/>
    </xf>
    <xf numFmtId="0" fontId="104" fillId="0" borderId="67" xfId="0" applyFont="1" applyBorder="1" applyAlignment="1">
      <alignment horizontal="center"/>
    </xf>
    <xf numFmtId="0" fontId="98" fillId="0" borderId="0" xfId="6" applyFont="1" applyAlignment="1">
      <alignment horizontal="center" vertical="center"/>
    </xf>
    <xf numFmtId="0" fontId="99" fillId="0" borderId="0" xfId="6" applyFont="1" applyAlignment="1">
      <alignment horizontal="center"/>
    </xf>
    <xf numFmtId="1" fontId="74" fillId="0" borderId="66" xfId="0" applyNumberFormat="1" applyFont="1" applyBorder="1" applyAlignment="1">
      <alignment horizontal="center"/>
    </xf>
    <xf numFmtId="0" fontId="57" fillId="0" borderId="23" xfId="0" applyFont="1" applyBorder="1" applyAlignment="1" applyProtection="1">
      <alignment horizontal="center" wrapText="1"/>
      <protection locked="0"/>
    </xf>
    <xf numFmtId="0" fontId="57" fillId="0" borderId="0" xfId="0" applyFont="1" applyAlignment="1" applyProtection="1">
      <alignment horizontal="center"/>
      <protection locked="0"/>
    </xf>
    <xf numFmtId="0" fontId="72" fillId="0" borderId="22" xfId="0" applyFont="1" applyBorder="1" applyAlignment="1" applyProtection="1">
      <alignment horizontal="center"/>
      <protection locked="0"/>
    </xf>
    <xf numFmtId="0" fontId="66" fillId="0" borderId="24" xfId="0" applyFont="1" applyBorder="1" applyAlignment="1" applyProtection="1">
      <alignment horizontal="center" vertical="center" wrapText="1"/>
      <protection locked="0"/>
    </xf>
    <xf numFmtId="0" fontId="66" fillId="0" borderId="27" xfId="0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 applyProtection="1">
      <alignment horizontal="left" wrapText="1"/>
      <protection locked="0"/>
    </xf>
    <xf numFmtId="0" fontId="82" fillId="0" borderId="24" xfId="0" applyFont="1" applyBorder="1" applyAlignment="1" applyProtection="1">
      <alignment horizontal="left" vertical="center" wrapText="1"/>
      <protection locked="0"/>
    </xf>
    <xf numFmtId="0" fontId="82" fillId="0" borderId="27" xfId="0" applyFont="1" applyBorder="1" applyAlignment="1" applyProtection="1">
      <alignment horizontal="left" vertical="center" wrapText="1"/>
      <protection locked="0"/>
    </xf>
    <xf numFmtId="0" fontId="66" fillId="0" borderId="49" xfId="0" applyFont="1" applyBorder="1" applyAlignment="1" applyProtection="1">
      <alignment horizontal="center" vertical="center" wrapText="1"/>
      <protection locked="0"/>
    </xf>
    <xf numFmtId="0" fontId="66" fillId="0" borderId="53" xfId="0" applyFont="1" applyBorder="1" applyAlignment="1" applyProtection="1">
      <alignment horizontal="center" vertical="center" wrapText="1"/>
      <protection locked="0"/>
    </xf>
    <xf numFmtId="0" fontId="66" fillId="0" borderId="48" xfId="0" applyFont="1" applyBorder="1" applyAlignment="1" applyProtection="1">
      <alignment horizontal="center" vertical="center" wrapText="1"/>
      <protection locked="0"/>
    </xf>
    <xf numFmtId="0" fontId="66" fillId="0" borderId="52" xfId="0" applyFont="1" applyBorder="1" applyAlignment="1" applyProtection="1">
      <alignment horizontal="center" vertical="center" wrapText="1"/>
      <protection locked="0"/>
    </xf>
    <xf numFmtId="0" fontId="57" fillId="0" borderId="39" xfId="0" applyFont="1" applyBorder="1" applyAlignment="1" applyProtection="1">
      <alignment horizontal="center"/>
      <protection locked="0"/>
    </xf>
    <xf numFmtId="0" fontId="66" fillId="0" borderId="41" xfId="0" applyFont="1" applyBorder="1" applyAlignment="1" applyProtection="1">
      <alignment horizontal="center" vertical="center" wrapText="1"/>
      <protection locked="0"/>
    </xf>
    <xf numFmtId="0" fontId="66" fillId="0" borderId="45" xfId="0" applyFont="1" applyBorder="1" applyAlignment="1" applyProtection="1">
      <alignment horizontal="center" vertical="center" wrapText="1"/>
      <protection locked="0"/>
    </xf>
    <xf numFmtId="0" fontId="66" fillId="0" borderId="50" xfId="0" applyFont="1" applyBorder="1" applyAlignment="1" applyProtection="1">
      <alignment horizontal="center" vertical="center" wrapText="1"/>
      <protection locked="0"/>
    </xf>
    <xf numFmtId="0" fontId="57" fillId="0" borderId="42" xfId="0" applyFont="1" applyBorder="1" applyAlignment="1" applyProtection="1">
      <alignment horizontal="center" vertical="center" wrapText="1"/>
      <protection locked="0"/>
    </xf>
    <xf numFmtId="0" fontId="57" fillId="0" borderId="43" xfId="0" applyFont="1" applyBorder="1" applyAlignment="1" applyProtection="1">
      <alignment horizontal="center" vertical="center" wrapText="1"/>
      <protection locked="0"/>
    </xf>
    <xf numFmtId="0" fontId="57" fillId="0" borderId="44" xfId="0" applyFont="1" applyBorder="1" applyAlignment="1" applyProtection="1">
      <alignment horizontal="center" vertical="center" wrapText="1"/>
      <protection locked="0"/>
    </xf>
    <xf numFmtId="0" fontId="57" fillId="0" borderId="46" xfId="0" applyFont="1" applyBorder="1" applyAlignment="1" applyProtection="1">
      <alignment horizontal="center" vertical="center" wrapText="1"/>
      <protection locked="0"/>
    </xf>
    <xf numFmtId="0" fontId="57" fillId="0" borderId="39" xfId="0" applyFont="1" applyBorder="1" applyAlignment="1" applyProtection="1">
      <alignment horizontal="center" vertical="center" wrapText="1"/>
      <protection locked="0"/>
    </xf>
    <xf numFmtId="0" fontId="57" fillId="0" borderId="40" xfId="0" applyFont="1" applyBorder="1" applyAlignment="1" applyProtection="1">
      <alignment horizontal="center" vertical="center" wrapText="1"/>
      <protection locked="0"/>
    </xf>
    <xf numFmtId="0" fontId="57" fillId="0" borderId="38" xfId="0" applyFont="1" applyBorder="1" applyAlignment="1" applyProtection="1">
      <alignment horizontal="center" vertical="center" wrapText="1"/>
      <protection locked="0"/>
    </xf>
    <xf numFmtId="0" fontId="57" fillId="0" borderId="47" xfId="0" applyFont="1" applyBorder="1" applyAlignment="1" applyProtection="1">
      <alignment horizontal="center" vertical="center" wrapText="1"/>
      <protection locked="0"/>
    </xf>
    <xf numFmtId="1" fontId="81" fillId="0" borderId="38" xfId="0" applyNumberFormat="1" applyFont="1" applyBorder="1" applyAlignment="1" applyProtection="1">
      <alignment horizontal="center"/>
      <protection locked="0"/>
    </xf>
    <xf numFmtId="1" fontId="81" fillId="0" borderId="40" xfId="0" applyNumberFormat="1" applyFont="1" applyBorder="1" applyAlignment="1" applyProtection="1">
      <alignment horizontal="center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62" fillId="0" borderId="23" xfId="0" applyFont="1" applyBorder="1" applyAlignment="1" applyProtection="1">
      <alignment horizontal="center" wrapText="1"/>
      <protection locked="0"/>
    </xf>
    <xf numFmtId="0" fontId="59" fillId="0" borderId="0" xfId="3" applyFont="1" applyAlignment="1" applyProtection="1">
      <alignment horizontal="center" vertical="center" wrapText="1"/>
      <protection locked="0"/>
    </xf>
    <xf numFmtId="0" fontId="67" fillId="0" borderId="0" xfId="0" applyFont="1" applyAlignment="1" applyProtection="1">
      <alignment horizontal="center"/>
      <protection locked="0"/>
    </xf>
    <xf numFmtId="14" fontId="67" fillId="0" borderId="0" xfId="0" applyNumberFormat="1" applyFont="1" applyAlignment="1" applyProtection="1">
      <alignment horizontal="center"/>
      <protection locked="0"/>
    </xf>
    <xf numFmtId="0" fontId="78" fillId="0" borderId="0" xfId="2" applyFont="1" applyAlignment="1" applyProtection="1">
      <alignment horizontal="center" vertical="center" wrapText="1"/>
      <protection locked="0"/>
    </xf>
    <xf numFmtId="0" fontId="67" fillId="0" borderId="38" xfId="0" applyFont="1" applyBorder="1" applyAlignment="1" applyProtection="1">
      <alignment horizontal="center"/>
      <protection locked="0"/>
    </xf>
    <xf numFmtId="0" fontId="67" fillId="0" borderId="40" xfId="0" applyFont="1" applyBorder="1" applyAlignment="1" applyProtection="1">
      <alignment horizontal="center"/>
      <protection locked="0"/>
    </xf>
    <xf numFmtId="164" fontId="80" fillId="0" borderId="0" xfId="4" applyNumberFormat="1" applyFont="1" applyAlignment="1" applyProtection="1">
      <alignment horizontal="center"/>
      <protection locked="0"/>
    </xf>
    <xf numFmtId="0" fontId="57" fillId="0" borderId="23" xfId="0" applyFont="1" applyBorder="1" applyAlignment="1" applyProtection="1">
      <alignment horizontal="center"/>
      <protection locked="0"/>
    </xf>
    <xf numFmtId="0" fontId="57" fillId="0" borderId="35" xfId="0" applyFont="1" applyBorder="1" applyAlignment="1" applyProtection="1">
      <alignment horizontal="center"/>
      <protection locked="0"/>
    </xf>
    <xf numFmtId="14" fontId="67" fillId="0" borderId="23" xfId="0" applyNumberFormat="1" applyFont="1" applyBorder="1" applyAlignment="1" applyProtection="1">
      <alignment horizontal="center"/>
      <protection locked="0"/>
    </xf>
  </cellXfs>
  <cellStyles count="7">
    <cellStyle name="Įprastas 4" xfId="1"/>
    <cellStyle name="Normal" xfId="0" builtinId="0"/>
    <cellStyle name="Normal_biudz uz 2001 atskaitomybe3" xfId="6"/>
    <cellStyle name="Normal_kontingento formos sav" xfId="3"/>
    <cellStyle name="Normal_Sheet1" xfId="4"/>
    <cellStyle name="Normal_TRECFORMantras2001333" xfId="2"/>
    <cellStyle name="Paprastas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B16" sqref="B16:L16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490" t="s">
        <v>9</v>
      </c>
      <c r="H12" s="490"/>
      <c r="I12" s="490"/>
      <c r="J12" s="490"/>
      <c r="K12" s="490"/>
      <c r="L12" s="29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494"/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19"/>
      <c r="J23" s="5"/>
      <c r="K23" s="13"/>
      <c r="L23" s="6" t="s">
        <v>16</v>
      </c>
      <c r="M23" s="30"/>
    </row>
    <row r="24" spans="1:13">
      <c r="F24" s="19"/>
      <c r="J24" s="31" t="s">
        <v>17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18</v>
      </c>
      <c r="L25" s="32"/>
      <c r="M25" s="30"/>
    </row>
    <row r="26" spans="1:13">
      <c r="A26" s="496"/>
      <c r="B26" s="496"/>
      <c r="C26" s="496"/>
      <c r="D26" s="496"/>
      <c r="E26" s="496"/>
      <c r="F26" s="496"/>
      <c r="G26" s="496"/>
      <c r="H26" s="496"/>
      <c r="I26" s="496"/>
      <c r="J26" s="36"/>
      <c r="K26" s="35" t="s">
        <v>19</v>
      </c>
      <c r="L26" s="37" t="s">
        <v>20</v>
      </c>
      <c r="M26" s="30"/>
    </row>
    <row r="27" spans="1:13">
      <c r="A27" s="496" t="s">
        <v>21</v>
      </c>
      <c r="B27" s="496"/>
      <c r="C27" s="496"/>
      <c r="D27" s="496"/>
      <c r="E27" s="496"/>
      <c r="F27" s="496"/>
      <c r="G27" s="496"/>
      <c r="H27" s="496"/>
      <c r="I27" s="496"/>
      <c r="J27" s="38" t="s">
        <v>22</v>
      </c>
      <c r="K27" s="113"/>
      <c r="L27" s="32"/>
      <c r="M27" s="30"/>
    </row>
    <row r="28" spans="1:13">
      <c r="D28" s="36"/>
      <c r="E28" s="36"/>
      <c r="F28" s="36"/>
      <c r="G28" s="39" t="s">
        <v>23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489" t="s">
        <v>24</v>
      </c>
      <c r="H29" s="489"/>
      <c r="I29" s="114"/>
      <c r="J29" s="43"/>
      <c r="K29" s="32"/>
      <c r="L29" s="32"/>
      <c r="M29" s="30"/>
    </row>
    <row r="30" spans="1:13">
      <c r="A30" s="513"/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1529883</v>
      </c>
      <c r="J34" s="115">
        <f>SUM(J35+J46+J65+J86+J93+J113+J139+J158+J168)</f>
        <v>1529883</v>
      </c>
      <c r="K34" s="116">
        <f>SUM(K35+K46+K65+K86+K93+K113+K139+K158+K168)</f>
        <v>1503783.72</v>
      </c>
      <c r="L34" s="115">
        <f>SUM(L35+L46+L65+L86+L93+L113+L139+L158+L168)</f>
        <v>1503783.72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1253083</v>
      </c>
      <c r="J35" s="115">
        <f>SUM(J36+J42)</f>
        <v>1253083</v>
      </c>
      <c r="K35" s="117">
        <f>SUM(K36+K42)</f>
        <v>1234187.04</v>
      </c>
      <c r="L35" s="118">
        <f>SUM(L36+L42)</f>
        <v>1234187.04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1234053</v>
      </c>
      <c r="J36" s="115">
        <f>SUM(J37)</f>
        <v>1234053</v>
      </c>
      <c r="K36" s="116">
        <f>SUM(K37)</f>
        <v>1215157.04</v>
      </c>
      <c r="L36" s="115">
        <f>SUM(L37)</f>
        <v>1215157.04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1234053</v>
      </c>
      <c r="J37" s="115">
        <f t="shared" ref="J37:L38" si="0">SUM(J38)</f>
        <v>1234053</v>
      </c>
      <c r="K37" s="115">
        <f t="shared" si="0"/>
        <v>1215157.04</v>
      </c>
      <c r="L37" s="115">
        <f t="shared" si="0"/>
        <v>1215157.04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1234053</v>
      </c>
      <c r="J38" s="116">
        <f t="shared" si="0"/>
        <v>1234053</v>
      </c>
      <c r="K38" s="116">
        <f t="shared" si="0"/>
        <v>1215157.04</v>
      </c>
      <c r="L38" s="116">
        <f t="shared" si="0"/>
        <v>1215157.04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1234053</v>
      </c>
      <c r="J39" s="120">
        <v>1234053</v>
      </c>
      <c r="K39" s="120">
        <v>1215157.04</v>
      </c>
      <c r="L39" s="120">
        <v>1215157.04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19030</v>
      </c>
      <c r="J42" s="115">
        <f t="shared" si="1"/>
        <v>19030</v>
      </c>
      <c r="K42" s="116">
        <f t="shared" si="1"/>
        <v>19030</v>
      </c>
      <c r="L42" s="115">
        <f t="shared" si="1"/>
        <v>19030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19030</v>
      </c>
      <c r="J43" s="115">
        <f t="shared" si="1"/>
        <v>19030</v>
      </c>
      <c r="K43" s="115">
        <f t="shared" si="1"/>
        <v>19030</v>
      </c>
      <c r="L43" s="115">
        <f t="shared" si="1"/>
        <v>19030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19030</v>
      </c>
      <c r="J44" s="115">
        <f t="shared" si="1"/>
        <v>19030</v>
      </c>
      <c r="K44" s="115">
        <f t="shared" si="1"/>
        <v>19030</v>
      </c>
      <c r="L44" s="115">
        <f t="shared" si="1"/>
        <v>19030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19030</v>
      </c>
      <c r="J45" s="120">
        <v>19030</v>
      </c>
      <c r="K45" s="120">
        <v>19030</v>
      </c>
      <c r="L45" s="120">
        <v>19030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241500</v>
      </c>
      <c r="J46" s="123">
        <f t="shared" si="2"/>
        <v>241500</v>
      </c>
      <c r="K46" s="122">
        <f t="shared" si="2"/>
        <v>234296.67999999996</v>
      </c>
      <c r="L46" s="122">
        <f t="shared" si="2"/>
        <v>234296.67999999996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241500</v>
      </c>
      <c r="J47" s="116">
        <f t="shared" si="2"/>
        <v>241500</v>
      </c>
      <c r="K47" s="115">
        <f t="shared" si="2"/>
        <v>234296.67999999996</v>
      </c>
      <c r="L47" s="116">
        <f t="shared" si="2"/>
        <v>234296.67999999996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241500</v>
      </c>
      <c r="J48" s="116">
        <f t="shared" si="2"/>
        <v>241500</v>
      </c>
      <c r="K48" s="118">
        <f t="shared" si="2"/>
        <v>234296.67999999996</v>
      </c>
      <c r="L48" s="118">
        <f t="shared" si="2"/>
        <v>234296.67999999996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241500</v>
      </c>
      <c r="J49" s="124">
        <f>SUM(J50:J64)</f>
        <v>241500</v>
      </c>
      <c r="K49" s="125">
        <f>SUM(K50:K64)</f>
        <v>234296.67999999996</v>
      </c>
      <c r="L49" s="125">
        <f>SUM(L50:L64)</f>
        <v>234296.67999999996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89000</v>
      </c>
      <c r="J50" s="120">
        <v>89000</v>
      </c>
      <c r="K50" s="120">
        <v>81813.399999999994</v>
      </c>
      <c r="L50" s="120">
        <v>81813.399999999994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300</v>
      </c>
      <c r="J51" s="120">
        <v>300</v>
      </c>
      <c r="K51" s="120">
        <v>289.14999999999998</v>
      </c>
      <c r="L51" s="120">
        <v>289.14999999999998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2819</v>
      </c>
      <c r="J52" s="120">
        <v>2819</v>
      </c>
      <c r="K52" s="120">
        <v>2818.13</v>
      </c>
      <c r="L52" s="120">
        <v>2818.13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308</v>
      </c>
      <c r="J53" s="120">
        <v>308</v>
      </c>
      <c r="K53" s="120">
        <v>307.89</v>
      </c>
      <c r="L53" s="120">
        <v>307.89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700</v>
      </c>
      <c r="J54" s="120">
        <v>700</v>
      </c>
      <c r="K54" s="120">
        <v>696.7</v>
      </c>
      <c r="L54" s="120">
        <v>696.7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183</v>
      </c>
      <c r="J55" s="120">
        <v>183</v>
      </c>
      <c r="K55" s="120">
        <v>183</v>
      </c>
      <c r="L55" s="120">
        <v>183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34162</v>
      </c>
      <c r="J57" s="121">
        <v>34162</v>
      </c>
      <c r="K57" s="121">
        <v>34161.96</v>
      </c>
      <c r="L57" s="121">
        <v>34161.96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14088</v>
      </c>
      <c r="J58" s="120">
        <v>14088</v>
      </c>
      <c r="K58" s="120">
        <v>14087.87</v>
      </c>
      <c r="L58" s="120">
        <v>14087.87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2489</v>
      </c>
      <c r="J59" s="120">
        <v>2489</v>
      </c>
      <c r="K59" s="120">
        <v>2488.5</v>
      </c>
      <c r="L59" s="120">
        <v>2488.5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53900</v>
      </c>
      <c r="J61" s="120">
        <v>53900</v>
      </c>
      <c r="K61" s="120">
        <v>53900</v>
      </c>
      <c r="L61" s="120">
        <v>53900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4120</v>
      </c>
      <c r="J62" s="120">
        <v>4120</v>
      </c>
      <c r="K62" s="120">
        <v>4119.08</v>
      </c>
      <c r="L62" s="120">
        <v>4119.08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39431</v>
      </c>
      <c r="J64" s="120">
        <v>39431</v>
      </c>
      <c r="K64" s="120">
        <v>39431</v>
      </c>
      <c r="L64" s="120">
        <v>39431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35300</v>
      </c>
      <c r="J139" s="127">
        <f>SUM(J140+J145+J153)</f>
        <v>35300</v>
      </c>
      <c r="K139" s="116">
        <f>SUM(K140+K145+K153)</f>
        <v>35300</v>
      </c>
      <c r="L139" s="115">
        <f>SUM(L140+L145+L153)</f>
        <v>35300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35300</v>
      </c>
      <c r="J153" s="127">
        <f t="shared" si="15"/>
        <v>35300</v>
      </c>
      <c r="K153" s="116">
        <f t="shared" si="15"/>
        <v>35300</v>
      </c>
      <c r="L153" s="115">
        <f t="shared" si="15"/>
        <v>35300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35300</v>
      </c>
      <c r="J154" s="133">
        <f t="shared" si="15"/>
        <v>35300</v>
      </c>
      <c r="K154" s="125">
        <f t="shared" si="15"/>
        <v>35300</v>
      </c>
      <c r="L154" s="124">
        <f t="shared" si="15"/>
        <v>35300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35300</v>
      </c>
      <c r="J155" s="127">
        <f>SUM(J156:J157)</f>
        <v>35300</v>
      </c>
      <c r="K155" s="116">
        <f>SUM(K156:K157)</f>
        <v>35300</v>
      </c>
      <c r="L155" s="115">
        <f>SUM(L156:L157)</f>
        <v>35300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35300</v>
      </c>
      <c r="J156" s="135">
        <v>35300</v>
      </c>
      <c r="K156" s="135">
        <v>35300</v>
      </c>
      <c r="L156" s="135">
        <v>35300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14800</v>
      </c>
      <c r="J184" s="127">
        <f>SUM(J185+J238+J303)</f>
        <v>14800</v>
      </c>
      <c r="K184" s="116">
        <f>SUM(K185+K238+K303)</f>
        <v>14791.02</v>
      </c>
      <c r="L184" s="115">
        <f>SUM(L185+L238+L303)</f>
        <v>14791.02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14800</v>
      </c>
      <c r="J185" s="122">
        <f>SUM(J186+J209+J216+J228+J232)</f>
        <v>14800</v>
      </c>
      <c r="K185" s="122">
        <f>SUM(K186+K209+K216+K228+K232)</f>
        <v>14791.02</v>
      </c>
      <c r="L185" s="122">
        <f>SUM(L186+L209+L216+L228+L232)</f>
        <v>14791.02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14800</v>
      </c>
      <c r="J186" s="127">
        <f>SUM(J187+J190+J195+J201+J206)</f>
        <v>14800</v>
      </c>
      <c r="K186" s="116">
        <f>SUM(K187+K190+K195+K201+K206)</f>
        <v>14791.02</v>
      </c>
      <c r="L186" s="115">
        <f>SUM(L187+L190+L195+L201+L206)</f>
        <v>14791.02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14800</v>
      </c>
      <c r="J195" s="127">
        <f>J196</f>
        <v>14800</v>
      </c>
      <c r="K195" s="116">
        <f>K196</f>
        <v>14791.02</v>
      </c>
      <c r="L195" s="115">
        <f>L196</f>
        <v>14791.02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14800</v>
      </c>
      <c r="J196" s="115">
        <f>SUM(J197:J200)</f>
        <v>14800</v>
      </c>
      <c r="K196" s="115">
        <f>SUM(K197:K200)</f>
        <v>14791.02</v>
      </c>
      <c r="L196" s="115">
        <f>SUM(L197:L200)</f>
        <v>14791.02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14800</v>
      </c>
      <c r="J198" s="121">
        <v>14800</v>
      </c>
      <c r="K198" s="121">
        <v>14791.02</v>
      </c>
      <c r="L198" s="121">
        <v>14791.02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/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1544683</v>
      </c>
      <c r="J368" s="130">
        <f>SUM(J34+J184)</f>
        <v>1544683</v>
      </c>
      <c r="K368" s="130">
        <f>SUM(K34+K184)</f>
        <v>1518574.74</v>
      </c>
      <c r="L368" s="130">
        <f>SUM(L34+L184)</f>
        <v>1518574.74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10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H371" s="36"/>
      <c r="I371" s="18" t="s">
        <v>226</v>
      </c>
      <c r="K371" s="488" t="s">
        <v>227</v>
      </c>
      <c r="L371" s="488"/>
    </row>
    <row r="372" spans="1:12" ht="8.25" customHeight="1">
      <c r="D372" s="147"/>
      <c r="I372" s="14"/>
      <c r="K372" s="14"/>
      <c r="L372" s="14"/>
    </row>
    <row r="373" spans="1:12" ht="26.2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12"/>
      <c r="I374" s="15" t="s">
        <v>226</v>
      </c>
      <c r="K374" s="488" t="s">
        <v>227</v>
      </c>
      <c r="L374" s="488"/>
    </row>
  </sheetData>
  <sheetProtection formatCells="0" formatColumns="0" formatRows="0" insertColumns="0" insertRows="0" insertHyperlinks="0" deleteColumns="0" deleteRows="0" sort="0" autoFilter="0" pivotTables="0"/>
  <mergeCells count="30"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</mergeCells>
  <pageMargins left="0.51181102362204722" right="3.937007874015748E-2" top="3.937007874015748E-2" bottom="3.937007874015748E-2" header="0" footer="0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249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250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3553</v>
      </c>
      <c r="J34" s="115">
        <f>SUM(J35+J46+J65+J86+J93+J113+J139+J158+J168)</f>
        <v>3553</v>
      </c>
      <c r="K34" s="116">
        <f>SUM(K35+K46+K65+K86+K93+K113+K139+K158+K168)</f>
        <v>3553</v>
      </c>
      <c r="L34" s="115">
        <f>SUM(L35+L46+L65+L86+L93+L113+L139+L158+L168)</f>
        <v>3553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3553</v>
      </c>
      <c r="J35" s="115">
        <f>SUM(J36+J42)</f>
        <v>3553</v>
      </c>
      <c r="K35" s="117">
        <f>SUM(K36+K42)</f>
        <v>3553</v>
      </c>
      <c r="L35" s="118">
        <f>SUM(L36+L42)</f>
        <v>3553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3553</v>
      </c>
      <c r="J36" s="115">
        <f>SUM(J37)</f>
        <v>3553</v>
      </c>
      <c r="K36" s="116">
        <f>SUM(K37)</f>
        <v>3553</v>
      </c>
      <c r="L36" s="115">
        <f>SUM(L37)</f>
        <v>3553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3553</v>
      </c>
      <c r="J37" s="115">
        <f t="shared" ref="J37:L38" si="0">SUM(J38)</f>
        <v>3553</v>
      </c>
      <c r="K37" s="115">
        <f t="shared" si="0"/>
        <v>3553</v>
      </c>
      <c r="L37" s="115">
        <f t="shared" si="0"/>
        <v>3553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3553</v>
      </c>
      <c r="J38" s="116">
        <f t="shared" si="0"/>
        <v>3553</v>
      </c>
      <c r="K38" s="116">
        <f t="shared" si="0"/>
        <v>3553</v>
      </c>
      <c r="L38" s="116">
        <f t="shared" si="0"/>
        <v>3553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3553</v>
      </c>
      <c r="J39" s="120">
        <v>3553</v>
      </c>
      <c r="K39" s="120">
        <v>3553</v>
      </c>
      <c r="L39" s="120">
        <v>3553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3553</v>
      </c>
      <c r="J368" s="130">
        <f>SUM(J34+J184)</f>
        <v>3553</v>
      </c>
      <c r="K368" s="130">
        <f>SUM(K34+K184)</f>
        <v>3553</v>
      </c>
      <c r="L368" s="130">
        <f>SUM(L34+L184)</f>
        <v>3553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7.5" customHeight="1">
      <c r="D372" s="147"/>
      <c r="I372" s="14"/>
      <c r="K372" s="14"/>
      <c r="L372" s="14"/>
    </row>
    <row r="373" spans="1:12" ht="28.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tabSelected="1" topLeftCell="A35"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251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252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99200</v>
      </c>
      <c r="J34" s="115">
        <f>SUM(J35+J46+J65+J86+J93+J113+J139+J158+J168)</f>
        <v>99200</v>
      </c>
      <c r="K34" s="116">
        <f>SUM(K35+K46+K65+K86+K93+K113+K139+K158+K168)</f>
        <v>94975.91</v>
      </c>
      <c r="L34" s="115">
        <f>SUM(L35+L46+L65+L86+L93+L113+L139+L158+L168)</f>
        <v>94975.91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18100</v>
      </c>
      <c r="J35" s="115">
        <f>SUM(J36+J42)</f>
        <v>18100</v>
      </c>
      <c r="K35" s="117">
        <f>SUM(K36+K42)</f>
        <v>18100</v>
      </c>
      <c r="L35" s="118">
        <f>SUM(L36+L42)</f>
        <v>18100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17800</v>
      </c>
      <c r="J36" s="115">
        <f>SUM(J37)</f>
        <v>17800</v>
      </c>
      <c r="K36" s="116">
        <f>SUM(K37)</f>
        <v>17800</v>
      </c>
      <c r="L36" s="115">
        <f>SUM(L37)</f>
        <v>17800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17800</v>
      </c>
      <c r="J37" s="115">
        <f t="shared" ref="J37:L38" si="0">SUM(J38)</f>
        <v>17800</v>
      </c>
      <c r="K37" s="115">
        <f t="shared" si="0"/>
        <v>17800</v>
      </c>
      <c r="L37" s="115">
        <f t="shared" si="0"/>
        <v>17800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17800</v>
      </c>
      <c r="J38" s="116">
        <f t="shared" si="0"/>
        <v>17800</v>
      </c>
      <c r="K38" s="116">
        <f t="shared" si="0"/>
        <v>17800</v>
      </c>
      <c r="L38" s="116">
        <f t="shared" si="0"/>
        <v>17800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17800</v>
      </c>
      <c r="J39" s="120">
        <v>17800</v>
      </c>
      <c r="K39" s="120">
        <v>17800</v>
      </c>
      <c r="L39" s="120">
        <v>17800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300</v>
      </c>
      <c r="J42" s="115">
        <f t="shared" si="1"/>
        <v>300</v>
      </c>
      <c r="K42" s="116">
        <f t="shared" si="1"/>
        <v>300</v>
      </c>
      <c r="L42" s="115">
        <f t="shared" si="1"/>
        <v>300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300</v>
      </c>
      <c r="J43" s="115">
        <f t="shared" si="1"/>
        <v>300</v>
      </c>
      <c r="K43" s="115">
        <f t="shared" si="1"/>
        <v>300</v>
      </c>
      <c r="L43" s="115">
        <f t="shared" si="1"/>
        <v>300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300</v>
      </c>
      <c r="J44" s="115">
        <f t="shared" si="1"/>
        <v>300</v>
      </c>
      <c r="K44" s="115">
        <f t="shared" si="1"/>
        <v>300</v>
      </c>
      <c r="L44" s="115">
        <f t="shared" si="1"/>
        <v>300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300</v>
      </c>
      <c r="J45" s="120">
        <v>300</v>
      </c>
      <c r="K45" s="120">
        <v>300</v>
      </c>
      <c r="L45" s="120">
        <v>300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81100</v>
      </c>
      <c r="J46" s="123">
        <f t="shared" si="2"/>
        <v>81100</v>
      </c>
      <c r="K46" s="122">
        <f t="shared" si="2"/>
        <v>76875.91</v>
      </c>
      <c r="L46" s="122">
        <f t="shared" si="2"/>
        <v>76875.91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81100</v>
      </c>
      <c r="J47" s="116">
        <f t="shared" si="2"/>
        <v>81100</v>
      </c>
      <c r="K47" s="115">
        <f t="shared" si="2"/>
        <v>76875.91</v>
      </c>
      <c r="L47" s="116">
        <f t="shared" si="2"/>
        <v>76875.91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81100</v>
      </c>
      <c r="J48" s="116">
        <f t="shared" si="2"/>
        <v>81100</v>
      </c>
      <c r="K48" s="118">
        <f t="shared" si="2"/>
        <v>76875.91</v>
      </c>
      <c r="L48" s="118">
        <f t="shared" si="2"/>
        <v>76875.91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81100</v>
      </c>
      <c r="J49" s="124">
        <f>SUM(J50:J64)</f>
        <v>81100</v>
      </c>
      <c r="K49" s="125">
        <f>SUM(K50:K64)</f>
        <v>76875.91</v>
      </c>
      <c r="L49" s="125">
        <f>SUM(L50:L64)</f>
        <v>76875.91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64200</v>
      </c>
      <c r="J50" s="120">
        <v>64200</v>
      </c>
      <c r="K50" s="120">
        <v>59975.91</v>
      </c>
      <c r="L50" s="120">
        <v>59975.91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16900</v>
      </c>
      <c r="J64" s="120">
        <v>16900</v>
      </c>
      <c r="K64" s="120">
        <v>16900</v>
      </c>
      <c r="L64" s="120">
        <v>16900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57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6200</v>
      </c>
      <c r="J184" s="127">
        <f>SUM(J185+J238+J303)</f>
        <v>6200</v>
      </c>
      <c r="K184" s="116">
        <f>SUM(K185+K238+K303)</f>
        <v>6200</v>
      </c>
      <c r="L184" s="115">
        <f>SUM(L185+L238+L303)</f>
        <v>6200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6200</v>
      </c>
      <c r="J185" s="122">
        <f>SUM(J186+J209+J216+J228+J232)</f>
        <v>6200</v>
      </c>
      <c r="K185" s="122">
        <f>SUM(K186+K209+K216+K228+K232)</f>
        <v>6200</v>
      </c>
      <c r="L185" s="122">
        <f>SUM(L186+L209+L216+L228+L232)</f>
        <v>6200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6200</v>
      </c>
      <c r="J186" s="127">
        <f>SUM(J187+J190+J195+J201+J206)</f>
        <v>6200</v>
      </c>
      <c r="K186" s="116">
        <f>SUM(K187+K190+K195+K201+K206)</f>
        <v>6200</v>
      </c>
      <c r="L186" s="115">
        <f>SUM(L187+L190+L195+L201+L206)</f>
        <v>6200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6200</v>
      </c>
      <c r="J195" s="127">
        <f>J196</f>
        <v>6200</v>
      </c>
      <c r="K195" s="116">
        <f>K196</f>
        <v>6200</v>
      </c>
      <c r="L195" s="115">
        <f>L196</f>
        <v>6200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6200</v>
      </c>
      <c r="J196" s="115">
        <f>SUM(J197:J200)</f>
        <v>6200</v>
      </c>
      <c r="K196" s="115">
        <f>SUM(K197:K200)</f>
        <v>6200</v>
      </c>
      <c r="L196" s="115">
        <f>SUM(L197:L200)</f>
        <v>6200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6200</v>
      </c>
      <c r="J198" s="121">
        <v>6200</v>
      </c>
      <c r="K198" s="121">
        <v>6200</v>
      </c>
      <c r="L198" s="121">
        <v>6200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105400</v>
      </c>
      <c r="J368" s="130">
        <f>SUM(J34+J184)</f>
        <v>105400</v>
      </c>
      <c r="K368" s="130">
        <f>SUM(K34+K184)</f>
        <v>101175.91</v>
      </c>
      <c r="L368" s="130">
        <f>SUM(L34+L184)</f>
        <v>101175.91</v>
      </c>
    </row>
    <row r="369" spans="1:12" ht="9" customHeight="1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2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9.75" customHeight="1">
      <c r="D372" s="147"/>
      <c r="I372" s="14"/>
      <c r="K372" s="14"/>
      <c r="L372" s="14"/>
    </row>
    <row r="373" spans="1:12" ht="26.2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3.2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9" workbookViewId="0">
      <selection activeCell="A13" sqref="A13:K13"/>
    </sheetView>
  </sheetViews>
  <sheetFormatPr defaultRowHeight="15"/>
  <cols>
    <col min="1" max="2" width="1.85546875" style="208" customWidth="1"/>
    <col min="3" max="3" width="1.5703125" style="208" customWidth="1"/>
    <col min="4" max="4" width="2.28515625" style="208" customWidth="1"/>
    <col min="5" max="5" width="2" style="208" customWidth="1"/>
    <col min="6" max="6" width="2.42578125" style="208" customWidth="1"/>
    <col min="7" max="7" width="35.85546875" style="209" customWidth="1"/>
    <col min="8" max="8" width="3.42578125" style="161" customWidth="1"/>
    <col min="9" max="10" width="10.7109375" style="209" customWidth="1"/>
    <col min="11" max="11" width="13.28515625" style="209" customWidth="1"/>
    <col min="12" max="12" width="9.140625" style="159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156"/>
      <c r="B1" s="156"/>
      <c r="C1" s="156"/>
      <c r="D1" s="156"/>
      <c r="E1" s="156"/>
      <c r="F1" s="156"/>
      <c r="G1" s="156"/>
      <c r="H1" s="157" t="s">
        <v>255</v>
      </c>
      <c r="I1" s="158"/>
      <c r="J1" s="159"/>
      <c r="K1" s="156"/>
    </row>
    <row r="2" spans="1:11">
      <c r="A2" s="156"/>
      <c r="B2" s="156"/>
      <c r="C2" s="156"/>
      <c r="D2" s="156"/>
      <c r="E2" s="156"/>
      <c r="F2" s="156"/>
      <c r="G2" s="156"/>
      <c r="H2" s="157" t="s">
        <v>256</v>
      </c>
      <c r="I2" s="158"/>
      <c r="J2" s="159"/>
      <c r="K2" s="156"/>
    </row>
    <row r="3" spans="1:11" ht="15.75" customHeight="1">
      <c r="A3" s="156"/>
      <c r="B3" s="156"/>
      <c r="C3" s="156"/>
      <c r="D3" s="156"/>
      <c r="E3" s="156"/>
      <c r="F3" s="156"/>
      <c r="G3" s="156"/>
      <c r="H3" s="157" t="s">
        <v>257</v>
      </c>
      <c r="I3" s="158"/>
      <c r="J3" s="160"/>
      <c r="K3" s="156"/>
    </row>
    <row r="4" spans="1:11" ht="6.75" customHeight="1">
      <c r="A4" s="156"/>
      <c r="B4" s="156"/>
      <c r="C4" s="156"/>
      <c r="D4" s="156"/>
      <c r="E4" s="156"/>
      <c r="F4" s="156"/>
      <c r="G4" s="156"/>
      <c r="I4" s="159"/>
      <c r="J4" s="160"/>
      <c r="K4" s="156"/>
    </row>
    <row r="5" spans="1:11">
      <c r="A5" s="533" t="s">
        <v>258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</row>
    <row r="6" spans="1:11" ht="30" customHeight="1">
      <c r="A6" s="531" t="s">
        <v>7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</row>
    <row r="7" spans="1:11">
      <c r="A7" s="531" t="s">
        <v>8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</row>
    <row r="8" spans="1:11" ht="7.5" customHeight="1">
      <c r="A8" s="162"/>
      <c r="B8" s="162"/>
      <c r="C8" s="162"/>
      <c r="D8" s="162"/>
      <c r="E8" s="162"/>
      <c r="F8" s="163"/>
      <c r="G8" s="525"/>
      <c r="H8" s="525"/>
      <c r="I8" s="531"/>
      <c r="J8" s="531"/>
      <c r="K8" s="531"/>
    </row>
    <row r="9" spans="1:11" ht="15" customHeight="1">
      <c r="A9" s="534" t="s">
        <v>259</v>
      </c>
      <c r="B9" s="535"/>
      <c r="C9" s="535"/>
      <c r="D9" s="535"/>
      <c r="E9" s="535"/>
      <c r="F9" s="535"/>
      <c r="G9" s="535"/>
      <c r="H9" s="535"/>
      <c r="I9" s="535"/>
      <c r="J9" s="535"/>
      <c r="K9" s="535"/>
    </row>
    <row r="10" spans="1:11" ht="7.5" customHeight="1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11">
      <c r="A11" s="532" t="s">
        <v>260</v>
      </c>
      <c r="B11" s="531"/>
      <c r="C11" s="531"/>
      <c r="D11" s="531"/>
      <c r="E11" s="531"/>
      <c r="F11" s="531"/>
      <c r="G11" s="531"/>
      <c r="H11" s="531"/>
      <c r="I11" s="531"/>
      <c r="J11" s="531"/>
      <c r="K11" s="531"/>
    </row>
    <row r="12" spans="1:11">
      <c r="A12" s="531" t="s">
        <v>500</v>
      </c>
      <c r="B12" s="531"/>
      <c r="C12" s="531"/>
      <c r="D12" s="531"/>
      <c r="E12" s="531"/>
      <c r="F12" s="531"/>
      <c r="G12" s="531"/>
      <c r="H12" s="531"/>
      <c r="I12" s="531"/>
      <c r="J12" s="531"/>
      <c r="K12" s="531"/>
    </row>
    <row r="13" spans="1:11">
      <c r="A13" s="531" t="s">
        <v>11</v>
      </c>
      <c r="B13" s="531"/>
      <c r="C13" s="531"/>
      <c r="D13" s="531"/>
      <c r="E13" s="531"/>
      <c r="F13" s="531"/>
      <c r="G13" s="531"/>
      <c r="H13" s="531"/>
      <c r="I13" s="531"/>
      <c r="J13" s="531"/>
      <c r="K13" s="531"/>
    </row>
    <row r="14" spans="1:11" ht="11.25" customHeight="1">
      <c r="A14" s="164"/>
      <c r="B14" s="165"/>
      <c r="C14" s="165"/>
      <c r="D14" s="165"/>
      <c r="E14" s="165"/>
      <c r="F14" s="165"/>
      <c r="G14" s="163"/>
      <c r="H14" s="163"/>
      <c r="I14" s="163"/>
      <c r="J14" s="163"/>
      <c r="K14" s="163"/>
    </row>
    <row r="15" spans="1:11">
      <c r="A15" s="532" t="s">
        <v>12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</row>
    <row r="16" spans="1:11" ht="15" customHeight="1">
      <c r="A16" s="531" t="s">
        <v>261</v>
      </c>
      <c r="B16" s="531"/>
      <c r="C16" s="531"/>
      <c r="D16" s="531"/>
      <c r="E16" s="531"/>
      <c r="F16" s="531"/>
      <c r="G16" s="531"/>
      <c r="H16" s="531"/>
      <c r="I16" s="531"/>
      <c r="J16" s="531"/>
      <c r="K16" s="531"/>
    </row>
    <row r="17" spans="1:11">
      <c r="A17" s="166"/>
      <c r="B17" s="163"/>
      <c r="C17" s="163"/>
      <c r="D17" s="163"/>
      <c r="E17" s="163"/>
      <c r="F17" s="163"/>
      <c r="G17" s="163" t="s">
        <v>262</v>
      </c>
      <c r="H17" s="163"/>
      <c r="I17" s="156"/>
      <c r="J17" s="156"/>
      <c r="K17" s="167"/>
    </row>
    <row r="18" spans="1:11" ht="9" customHeight="1">
      <c r="A18" s="531"/>
      <c r="B18" s="531"/>
      <c r="C18" s="531"/>
      <c r="D18" s="531"/>
      <c r="E18" s="531"/>
      <c r="F18" s="531"/>
      <c r="G18" s="531"/>
      <c r="H18" s="531"/>
      <c r="I18" s="531"/>
      <c r="J18" s="531"/>
      <c r="K18" s="531"/>
    </row>
    <row r="19" spans="1:11">
      <c r="A19" s="166"/>
      <c r="B19" s="163"/>
      <c r="C19" s="163"/>
      <c r="D19" s="163"/>
      <c r="E19" s="163"/>
      <c r="F19" s="163"/>
      <c r="G19" s="163"/>
      <c r="H19" s="163"/>
      <c r="I19" s="168"/>
      <c r="J19" s="169"/>
      <c r="K19" s="170" t="s">
        <v>16</v>
      </c>
    </row>
    <row r="20" spans="1:11">
      <c r="A20" s="166"/>
      <c r="B20" s="163"/>
      <c r="C20" s="163"/>
      <c r="D20" s="163"/>
      <c r="E20" s="163"/>
      <c r="F20" s="163"/>
      <c r="G20" s="163"/>
      <c r="H20" s="163"/>
      <c r="I20" s="171"/>
      <c r="J20" s="171" t="s">
        <v>263</v>
      </c>
      <c r="K20" s="172"/>
    </row>
    <row r="21" spans="1:11">
      <c r="A21" s="166"/>
      <c r="B21" s="163"/>
      <c r="C21" s="163"/>
      <c r="D21" s="163"/>
      <c r="E21" s="163"/>
      <c r="F21" s="163"/>
      <c r="G21" s="163"/>
      <c r="H21" s="163"/>
      <c r="I21" s="171"/>
      <c r="J21" s="171" t="s">
        <v>18</v>
      </c>
      <c r="K21" s="172"/>
    </row>
    <row r="22" spans="1:11">
      <c r="A22" s="166"/>
      <c r="B22" s="163"/>
      <c r="C22" s="163"/>
      <c r="D22" s="163"/>
      <c r="E22" s="163"/>
      <c r="F22" s="163"/>
      <c r="G22" s="163" t="s">
        <v>264</v>
      </c>
      <c r="H22" s="163"/>
      <c r="I22" s="173"/>
      <c r="J22" s="171" t="s">
        <v>19</v>
      </c>
      <c r="K22" s="172" t="s">
        <v>20</v>
      </c>
    </row>
    <row r="23" spans="1:11" ht="8.25" customHeight="1">
      <c r="A23" s="162"/>
      <c r="B23" s="162"/>
      <c r="C23" s="162"/>
      <c r="D23" s="162"/>
      <c r="E23" s="162"/>
      <c r="F23" s="162"/>
      <c r="G23" s="163"/>
      <c r="H23" s="163"/>
      <c r="I23" s="174"/>
      <c r="J23" s="174"/>
      <c r="K23" s="175"/>
    </row>
    <row r="24" spans="1:11">
      <c r="A24" s="162"/>
      <c r="B24" s="162"/>
      <c r="C24" s="162"/>
      <c r="D24" s="162"/>
      <c r="E24" s="162"/>
      <c r="F24" s="162"/>
      <c r="G24" s="176"/>
      <c r="H24" s="163"/>
      <c r="I24" s="174"/>
      <c r="J24" s="174"/>
      <c r="K24" s="173" t="s">
        <v>265</v>
      </c>
    </row>
    <row r="25" spans="1:11" ht="15" customHeight="1">
      <c r="A25" s="522" t="s">
        <v>26</v>
      </c>
      <c r="B25" s="526"/>
      <c r="C25" s="526"/>
      <c r="D25" s="526"/>
      <c r="E25" s="526"/>
      <c r="F25" s="526"/>
      <c r="G25" s="522" t="s">
        <v>27</v>
      </c>
      <c r="H25" s="522" t="s">
        <v>266</v>
      </c>
      <c r="I25" s="527" t="s">
        <v>267</v>
      </c>
      <c r="J25" s="528"/>
      <c r="K25" s="528"/>
    </row>
    <row r="26" spans="1:11">
      <c r="A26" s="526"/>
      <c r="B26" s="526"/>
      <c r="C26" s="526"/>
      <c r="D26" s="526"/>
      <c r="E26" s="526"/>
      <c r="F26" s="526"/>
      <c r="G26" s="522"/>
      <c r="H26" s="522"/>
      <c r="I26" s="529" t="s">
        <v>268</v>
      </c>
      <c r="J26" s="529"/>
      <c r="K26" s="530"/>
    </row>
    <row r="27" spans="1:11" ht="25.5" customHeight="1">
      <c r="A27" s="526"/>
      <c r="B27" s="526"/>
      <c r="C27" s="526"/>
      <c r="D27" s="526"/>
      <c r="E27" s="526"/>
      <c r="F27" s="526"/>
      <c r="G27" s="522"/>
      <c r="H27" s="522"/>
      <c r="I27" s="522" t="s">
        <v>269</v>
      </c>
      <c r="J27" s="522" t="s">
        <v>270</v>
      </c>
      <c r="K27" s="523"/>
    </row>
    <row r="28" spans="1:11" ht="36" customHeight="1">
      <c r="A28" s="526"/>
      <c r="B28" s="526"/>
      <c r="C28" s="526"/>
      <c r="D28" s="526"/>
      <c r="E28" s="526"/>
      <c r="F28" s="526"/>
      <c r="G28" s="522"/>
      <c r="H28" s="522"/>
      <c r="I28" s="522"/>
      <c r="J28" s="177" t="s">
        <v>271</v>
      </c>
      <c r="K28" s="177" t="s">
        <v>272</v>
      </c>
    </row>
    <row r="29" spans="1:11">
      <c r="A29" s="524">
        <v>1</v>
      </c>
      <c r="B29" s="524"/>
      <c r="C29" s="524"/>
      <c r="D29" s="524"/>
      <c r="E29" s="524"/>
      <c r="F29" s="524"/>
      <c r="G29" s="178">
        <v>2</v>
      </c>
      <c r="H29" s="178">
        <v>3</v>
      </c>
      <c r="I29" s="178">
        <v>4</v>
      </c>
      <c r="J29" s="178">
        <v>5</v>
      </c>
      <c r="K29" s="178">
        <v>6</v>
      </c>
    </row>
    <row r="30" spans="1:11">
      <c r="A30" s="179">
        <v>2</v>
      </c>
      <c r="B30" s="179"/>
      <c r="C30" s="180"/>
      <c r="D30" s="180"/>
      <c r="E30" s="180"/>
      <c r="F30" s="180"/>
      <c r="G30" s="181" t="s">
        <v>273</v>
      </c>
      <c r="H30" s="182">
        <v>1</v>
      </c>
      <c r="I30" s="183">
        <f>I31+I37+I39+I42+I47+I59+I66+I75+I81</f>
        <v>0</v>
      </c>
      <c r="J30" s="183">
        <f>J31+J37+J39+J42+J47+J59+J66+J75+J81</f>
        <v>25.38</v>
      </c>
      <c r="K30" s="183">
        <f>K31+K37+K39+K42+K47+K59+K66+K75+K81</f>
        <v>0</v>
      </c>
    </row>
    <row r="31" spans="1:11" hidden="1" collapsed="1">
      <c r="A31" s="179">
        <v>2</v>
      </c>
      <c r="B31" s="179">
        <v>1</v>
      </c>
      <c r="C31" s="179"/>
      <c r="D31" s="179"/>
      <c r="E31" s="179"/>
      <c r="F31" s="179"/>
      <c r="G31" s="184" t="s">
        <v>38</v>
      </c>
      <c r="H31" s="182">
        <v>2</v>
      </c>
      <c r="I31" s="183">
        <f>I32+I36</f>
        <v>0</v>
      </c>
      <c r="J31" s="183">
        <f>J32+J36</f>
        <v>0</v>
      </c>
      <c r="K31" s="183">
        <f>K32+K36</f>
        <v>0</v>
      </c>
    </row>
    <row r="32" spans="1:11" hidden="1" collapsed="1">
      <c r="A32" s="180">
        <v>2</v>
      </c>
      <c r="B32" s="180">
        <v>1</v>
      </c>
      <c r="C32" s="180">
        <v>1</v>
      </c>
      <c r="D32" s="180"/>
      <c r="E32" s="180"/>
      <c r="F32" s="180"/>
      <c r="G32" s="185" t="s">
        <v>274</v>
      </c>
      <c r="H32" s="178">
        <v>3</v>
      </c>
      <c r="I32" s="186">
        <f>I33+I35</f>
        <v>0</v>
      </c>
      <c r="J32" s="186">
        <f>J33+J35</f>
        <v>0</v>
      </c>
      <c r="K32" s="186">
        <f>K33+K35</f>
        <v>0</v>
      </c>
    </row>
    <row r="33" spans="1:11" hidden="1" collapsed="1">
      <c r="A33" s="180">
        <v>2</v>
      </c>
      <c r="B33" s="180">
        <v>1</v>
      </c>
      <c r="C33" s="180">
        <v>1</v>
      </c>
      <c r="D33" s="180">
        <v>1</v>
      </c>
      <c r="E33" s="180">
        <v>1</v>
      </c>
      <c r="F33" s="180">
        <v>1</v>
      </c>
      <c r="G33" s="185" t="s">
        <v>275</v>
      </c>
      <c r="H33" s="178">
        <v>4</v>
      </c>
      <c r="I33" s="186"/>
      <c r="J33" s="186"/>
      <c r="K33" s="186"/>
    </row>
    <row r="34" spans="1:11" hidden="1" collapsed="1">
      <c r="A34" s="180"/>
      <c r="B34" s="180"/>
      <c r="C34" s="180"/>
      <c r="D34" s="180"/>
      <c r="E34" s="180"/>
      <c r="F34" s="180"/>
      <c r="G34" s="185" t="s">
        <v>276</v>
      </c>
      <c r="H34" s="178">
        <v>5</v>
      </c>
      <c r="I34" s="186"/>
      <c r="J34" s="186"/>
      <c r="K34" s="186"/>
    </row>
    <row r="35" spans="1:11" hidden="1" collapsed="1">
      <c r="A35" s="180">
        <v>2</v>
      </c>
      <c r="B35" s="180">
        <v>1</v>
      </c>
      <c r="C35" s="180">
        <v>1</v>
      </c>
      <c r="D35" s="180">
        <v>1</v>
      </c>
      <c r="E35" s="180">
        <v>2</v>
      </c>
      <c r="F35" s="180">
        <v>1</v>
      </c>
      <c r="G35" s="185" t="s">
        <v>41</v>
      </c>
      <c r="H35" s="178">
        <v>6</v>
      </c>
      <c r="I35" s="186"/>
      <c r="J35" s="186"/>
      <c r="K35" s="186"/>
    </row>
    <row r="36" spans="1:11" hidden="1" collapsed="1">
      <c r="A36" s="180">
        <v>2</v>
      </c>
      <c r="B36" s="180">
        <v>1</v>
      </c>
      <c r="C36" s="180">
        <v>2</v>
      </c>
      <c r="D36" s="180"/>
      <c r="E36" s="180"/>
      <c r="F36" s="180"/>
      <c r="G36" s="185" t="s">
        <v>42</v>
      </c>
      <c r="H36" s="178">
        <v>7</v>
      </c>
      <c r="I36" s="186"/>
      <c r="J36" s="186"/>
      <c r="K36" s="186"/>
    </row>
    <row r="37" spans="1:11">
      <c r="A37" s="179">
        <v>2</v>
      </c>
      <c r="B37" s="179">
        <v>2</v>
      </c>
      <c r="C37" s="179"/>
      <c r="D37" s="179"/>
      <c r="E37" s="179"/>
      <c r="F37" s="179"/>
      <c r="G37" s="184" t="s">
        <v>277</v>
      </c>
      <c r="H37" s="182">
        <v>8</v>
      </c>
      <c r="I37" s="187">
        <f>I38</f>
        <v>0</v>
      </c>
      <c r="J37" s="187">
        <f>J38</f>
        <v>25.38</v>
      </c>
      <c r="K37" s="187">
        <f>K38</f>
        <v>0</v>
      </c>
    </row>
    <row r="38" spans="1:11">
      <c r="A38" s="180">
        <v>2</v>
      </c>
      <c r="B38" s="180">
        <v>2</v>
      </c>
      <c r="C38" s="180">
        <v>1</v>
      </c>
      <c r="D38" s="180"/>
      <c r="E38" s="180"/>
      <c r="F38" s="180"/>
      <c r="G38" s="185" t="s">
        <v>277</v>
      </c>
      <c r="H38" s="178">
        <v>9</v>
      </c>
      <c r="I38" s="186"/>
      <c r="J38" s="186">
        <v>25.38</v>
      </c>
      <c r="K38" s="186"/>
    </row>
    <row r="39" spans="1:11" hidden="1" collapsed="1">
      <c r="A39" s="179">
        <v>2</v>
      </c>
      <c r="B39" s="179">
        <v>3</v>
      </c>
      <c r="C39" s="179"/>
      <c r="D39" s="179"/>
      <c r="E39" s="179"/>
      <c r="F39" s="179"/>
      <c r="G39" s="184" t="s">
        <v>59</v>
      </c>
      <c r="H39" s="182">
        <v>10</v>
      </c>
      <c r="I39" s="183">
        <f>I40+I41</f>
        <v>0</v>
      </c>
      <c r="J39" s="183">
        <f>J40+J41</f>
        <v>0</v>
      </c>
      <c r="K39" s="183">
        <f>K40+K41</f>
        <v>0</v>
      </c>
    </row>
    <row r="40" spans="1:11" hidden="1" collapsed="1">
      <c r="A40" s="180">
        <v>2</v>
      </c>
      <c r="B40" s="180">
        <v>3</v>
      </c>
      <c r="C40" s="180">
        <v>1</v>
      </c>
      <c r="D40" s="180"/>
      <c r="E40" s="180"/>
      <c r="F40" s="180"/>
      <c r="G40" s="185" t="s">
        <v>60</v>
      </c>
      <c r="H40" s="178">
        <v>11</v>
      </c>
      <c r="I40" s="186"/>
      <c r="J40" s="186"/>
      <c r="K40" s="186"/>
    </row>
    <row r="41" spans="1:11" hidden="1" collapsed="1">
      <c r="A41" s="180">
        <v>2</v>
      </c>
      <c r="B41" s="180">
        <v>3</v>
      </c>
      <c r="C41" s="180">
        <v>2</v>
      </c>
      <c r="D41" s="180"/>
      <c r="E41" s="180"/>
      <c r="F41" s="180"/>
      <c r="G41" s="185" t="s">
        <v>71</v>
      </c>
      <c r="H41" s="178">
        <v>12</v>
      </c>
      <c r="I41" s="186"/>
      <c r="J41" s="186"/>
      <c r="K41" s="186"/>
    </row>
    <row r="42" spans="1:11" hidden="1" collapsed="1">
      <c r="A42" s="179">
        <v>2</v>
      </c>
      <c r="B42" s="179">
        <v>4</v>
      </c>
      <c r="C42" s="179"/>
      <c r="D42" s="179"/>
      <c r="E42" s="179"/>
      <c r="F42" s="179"/>
      <c r="G42" s="184" t="s">
        <v>72</v>
      </c>
      <c r="H42" s="182">
        <v>13</v>
      </c>
      <c r="I42" s="183">
        <f>I43</f>
        <v>0</v>
      </c>
      <c r="J42" s="183">
        <f>J43</f>
        <v>0</v>
      </c>
      <c r="K42" s="183">
        <f>K43</f>
        <v>0</v>
      </c>
    </row>
    <row r="43" spans="1:11" hidden="1" collapsed="1">
      <c r="A43" s="180">
        <v>2</v>
      </c>
      <c r="B43" s="180">
        <v>4</v>
      </c>
      <c r="C43" s="180">
        <v>1</v>
      </c>
      <c r="D43" s="180"/>
      <c r="E43" s="180"/>
      <c r="F43" s="180"/>
      <c r="G43" s="185" t="s">
        <v>278</v>
      </c>
      <c r="H43" s="178">
        <v>14</v>
      </c>
      <c r="I43" s="186">
        <f>I44+I45+I46</f>
        <v>0</v>
      </c>
      <c r="J43" s="186">
        <f>J44+J45+J46</f>
        <v>0</v>
      </c>
      <c r="K43" s="186">
        <f>K44+K45+K46</f>
        <v>0</v>
      </c>
    </row>
    <row r="44" spans="1:11" hidden="1" collapsed="1">
      <c r="A44" s="180">
        <v>2</v>
      </c>
      <c r="B44" s="180">
        <v>4</v>
      </c>
      <c r="C44" s="180">
        <v>1</v>
      </c>
      <c r="D44" s="180">
        <v>1</v>
      </c>
      <c r="E44" s="180">
        <v>1</v>
      </c>
      <c r="F44" s="180">
        <v>1</v>
      </c>
      <c r="G44" s="185" t="s">
        <v>74</v>
      </c>
      <c r="H44" s="178">
        <v>15</v>
      </c>
      <c r="I44" s="186"/>
      <c r="J44" s="186"/>
      <c r="K44" s="186"/>
    </row>
    <row r="45" spans="1:11" hidden="1" collapsed="1">
      <c r="A45" s="180">
        <v>2</v>
      </c>
      <c r="B45" s="180">
        <v>4</v>
      </c>
      <c r="C45" s="180">
        <v>1</v>
      </c>
      <c r="D45" s="180">
        <v>1</v>
      </c>
      <c r="E45" s="180">
        <v>1</v>
      </c>
      <c r="F45" s="180">
        <v>2</v>
      </c>
      <c r="G45" s="185" t="s">
        <v>75</v>
      </c>
      <c r="H45" s="178">
        <v>16</v>
      </c>
      <c r="I45" s="186"/>
      <c r="J45" s="186"/>
      <c r="K45" s="186"/>
    </row>
    <row r="46" spans="1:11" hidden="1" collapsed="1">
      <c r="A46" s="180">
        <v>2</v>
      </c>
      <c r="B46" s="180">
        <v>4</v>
      </c>
      <c r="C46" s="180">
        <v>1</v>
      </c>
      <c r="D46" s="180">
        <v>1</v>
      </c>
      <c r="E46" s="180">
        <v>1</v>
      </c>
      <c r="F46" s="180">
        <v>3</v>
      </c>
      <c r="G46" s="185" t="s">
        <v>76</v>
      </c>
      <c r="H46" s="178">
        <v>17</v>
      </c>
      <c r="I46" s="186"/>
      <c r="J46" s="186"/>
      <c r="K46" s="186"/>
    </row>
    <row r="47" spans="1:11" hidden="1" collapsed="1">
      <c r="A47" s="179">
        <v>2</v>
      </c>
      <c r="B47" s="179">
        <v>5</v>
      </c>
      <c r="C47" s="179"/>
      <c r="D47" s="179"/>
      <c r="E47" s="179"/>
      <c r="F47" s="179"/>
      <c r="G47" s="184" t="s">
        <v>77</v>
      </c>
      <c r="H47" s="182">
        <v>18</v>
      </c>
      <c r="I47" s="183">
        <f>I48+I51+I54</f>
        <v>0</v>
      </c>
      <c r="J47" s="183">
        <f>J48+J51+J54</f>
        <v>0</v>
      </c>
      <c r="K47" s="183">
        <f>K48+K51+K54</f>
        <v>0</v>
      </c>
    </row>
    <row r="48" spans="1:11" hidden="1" collapsed="1">
      <c r="A48" s="180">
        <v>2</v>
      </c>
      <c r="B48" s="180">
        <v>5</v>
      </c>
      <c r="C48" s="180">
        <v>1</v>
      </c>
      <c r="D48" s="180"/>
      <c r="E48" s="180"/>
      <c r="F48" s="180"/>
      <c r="G48" s="185" t="s">
        <v>78</v>
      </c>
      <c r="H48" s="178">
        <v>19</v>
      </c>
      <c r="I48" s="186">
        <f>I49+I50</f>
        <v>0</v>
      </c>
      <c r="J48" s="186">
        <f>J49+J50</f>
        <v>0</v>
      </c>
      <c r="K48" s="186">
        <f>K49+K50</f>
        <v>0</v>
      </c>
    </row>
    <row r="49" spans="1:11" ht="24" hidden="1" customHeight="1" collapsed="1">
      <c r="A49" s="180">
        <v>2</v>
      </c>
      <c r="B49" s="180">
        <v>5</v>
      </c>
      <c r="C49" s="180">
        <v>1</v>
      </c>
      <c r="D49" s="180">
        <v>1</v>
      </c>
      <c r="E49" s="180">
        <v>1</v>
      </c>
      <c r="F49" s="180">
        <v>1</v>
      </c>
      <c r="G49" s="185" t="s">
        <v>79</v>
      </c>
      <c r="H49" s="178">
        <v>20</v>
      </c>
      <c r="I49" s="186"/>
      <c r="J49" s="186"/>
      <c r="K49" s="186"/>
    </row>
    <row r="50" spans="1:11" hidden="1" collapsed="1">
      <c r="A50" s="180">
        <v>2</v>
      </c>
      <c r="B50" s="180">
        <v>5</v>
      </c>
      <c r="C50" s="180">
        <v>1</v>
      </c>
      <c r="D50" s="180">
        <v>1</v>
      </c>
      <c r="E50" s="180">
        <v>1</v>
      </c>
      <c r="F50" s="180">
        <v>2</v>
      </c>
      <c r="G50" s="185" t="s">
        <v>80</v>
      </c>
      <c r="H50" s="178">
        <v>21</v>
      </c>
      <c r="I50" s="186"/>
      <c r="J50" s="186"/>
      <c r="K50" s="186"/>
    </row>
    <row r="51" spans="1:11" hidden="1" collapsed="1">
      <c r="A51" s="180">
        <v>2</v>
      </c>
      <c r="B51" s="180">
        <v>5</v>
      </c>
      <c r="C51" s="180">
        <v>2</v>
      </c>
      <c r="D51" s="180"/>
      <c r="E51" s="180"/>
      <c r="F51" s="180"/>
      <c r="G51" s="185" t="s">
        <v>81</v>
      </c>
      <c r="H51" s="178">
        <v>22</v>
      </c>
      <c r="I51" s="186">
        <f>I52+I53</f>
        <v>0</v>
      </c>
      <c r="J51" s="186">
        <f>J52+J53</f>
        <v>0</v>
      </c>
      <c r="K51" s="186">
        <f>K52+K53</f>
        <v>0</v>
      </c>
    </row>
    <row r="52" spans="1:11" ht="24" hidden="1" customHeight="1" collapsed="1">
      <c r="A52" s="180">
        <v>2</v>
      </c>
      <c r="B52" s="180">
        <v>5</v>
      </c>
      <c r="C52" s="180">
        <v>2</v>
      </c>
      <c r="D52" s="180">
        <v>1</v>
      </c>
      <c r="E52" s="180">
        <v>1</v>
      </c>
      <c r="F52" s="180">
        <v>1</v>
      </c>
      <c r="G52" s="185" t="s">
        <v>82</v>
      </c>
      <c r="H52" s="178">
        <v>23</v>
      </c>
      <c r="I52" s="186"/>
      <c r="J52" s="186"/>
      <c r="K52" s="186"/>
    </row>
    <row r="53" spans="1:11" ht="24" hidden="1" customHeight="1" collapsed="1">
      <c r="A53" s="180">
        <v>2</v>
      </c>
      <c r="B53" s="180">
        <v>5</v>
      </c>
      <c r="C53" s="180">
        <v>2</v>
      </c>
      <c r="D53" s="180">
        <v>1</v>
      </c>
      <c r="E53" s="180">
        <v>1</v>
      </c>
      <c r="F53" s="180">
        <v>2</v>
      </c>
      <c r="G53" s="185" t="s">
        <v>279</v>
      </c>
      <c r="H53" s="178">
        <v>24</v>
      </c>
      <c r="I53" s="186"/>
      <c r="J53" s="186"/>
      <c r="K53" s="186"/>
    </row>
    <row r="54" spans="1:11" hidden="1" collapsed="1">
      <c r="A54" s="180">
        <v>2</v>
      </c>
      <c r="B54" s="180">
        <v>5</v>
      </c>
      <c r="C54" s="180">
        <v>3</v>
      </c>
      <c r="D54" s="180"/>
      <c r="E54" s="180"/>
      <c r="F54" s="180"/>
      <c r="G54" s="185" t="s">
        <v>84</v>
      </c>
      <c r="H54" s="178">
        <v>25</v>
      </c>
      <c r="I54" s="186">
        <f>I55+I56+I57+I58</f>
        <v>0</v>
      </c>
      <c r="J54" s="186">
        <f>J55+J56+J57+J58</f>
        <v>0</v>
      </c>
      <c r="K54" s="186">
        <f>K55+K56+K57+K58</f>
        <v>0</v>
      </c>
    </row>
    <row r="55" spans="1:11" ht="24" hidden="1" customHeight="1" collapsed="1">
      <c r="A55" s="180">
        <v>2</v>
      </c>
      <c r="B55" s="180">
        <v>5</v>
      </c>
      <c r="C55" s="180">
        <v>3</v>
      </c>
      <c r="D55" s="180">
        <v>1</v>
      </c>
      <c r="E55" s="180">
        <v>1</v>
      </c>
      <c r="F55" s="180">
        <v>1</v>
      </c>
      <c r="G55" s="185" t="s">
        <v>85</v>
      </c>
      <c r="H55" s="178">
        <v>26</v>
      </c>
      <c r="I55" s="186"/>
      <c r="J55" s="186"/>
      <c r="K55" s="186"/>
    </row>
    <row r="56" spans="1:11" hidden="1" collapsed="1">
      <c r="A56" s="180">
        <v>2</v>
      </c>
      <c r="B56" s="180">
        <v>5</v>
      </c>
      <c r="C56" s="180">
        <v>3</v>
      </c>
      <c r="D56" s="180">
        <v>1</v>
      </c>
      <c r="E56" s="180">
        <v>1</v>
      </c>
      <c r="F56" s="180">
        <v>2</v>
      </c>
      <c r="G56" s="185" t="s">
        <v>86</v>
      </c>
      <c r="H56" s="178">
        <v>27</v>
      </c>
      <c r="I56" s="186"/>
      <c r="J56" s="186"/>
      <c r="K56" s="186"/>
    </row>
    <row r="57" spans="1:11" ht="24" hidden="1" customHeight="1" collapsed="1">
      <c r="A57" s="180">
        <v>2</v>
      </c>
      <c r="B57" s="180">
        <v>5</v>
      </c>
      <c r="C57" s="180">
        <v>3</v>
      </c>
      <c r="D57" s="180">
        <v>2</v>
      </c>
      <c r="E57" s="180">
        <v>1</v>
      </c>
      <c r="F57" s="180">
        <v>1</v>
      </c>
      <c r="G57" s="188" t="s">
        <v>87</v>
      </c>
      <c r="H57" s="178">
        <v>28</v>
      </c>
      <c r="I57" s="186"/>
      <c r="J57" s="186"/>
      <c r="K57" s="186"/>
    </row>
    <row r="58" spans="1:11" hidden="1" collapsed="1">
      <c r="A58" s="180">
        <v>2</v>
      </c>
      <c r="B58" s="180">
        <v>5</v>
      </c>
      <c r="C58" s="180">
        <v>3</v>
      </c>
      <c r="D58" s="180">
        <v>2</v>
      </c>
      <c r="E58" s="180">
        <v>1</v>
      </c>
      <c r="F58" s="180">
        <v>2</v>
      </c>
      <c r="G58" s="188" t="s">
        <v>88</v>
      </c>
      <c r="H58" s="178">
        <v>29</v>
      </c>
      <c r="I58" s="186"/>
      <c r="J58" s="186"/>
      <c r="K58" s="186"/>
    </row>
    <row r="59" spans="1:11" hidden="1" collapsed="1">
      <c r="A59" s="179">
        <v>2</v>
      </c>
      <c r="B59" s="179">
        <v>6</v>
      </c>
      <c r="C59" s="179"/>
      <c r="D59" s="179"/>
      <c r="E59" s="179"/>
      <c r="F59" s="179"/>
      <c r="G59" s="184" t="s">
        <v>89</v>
      </c>
      <c r="H59" s="182">
        <v>30</v>
      </c>
      <c r="I59" s="183">
        <f>I60+I61+I62+I63+I64+I65</f>
        <v>0</v>
      </c>
      <c r="J59" s="183">
        <f>J60+J61+J62+J63+J64+J65</f>
        <v>0</v>
      </c>
      <c r="K59" s="183">
        <f>K60+K61+K62+K63+K64+K65</f>
        <v>0</v>
      </c>
    </row>
    <row r="60" spans="1:11" hidden="1" collapsed="1">
      <c r="A60" s="180">
        <v>2</v>
      </c>
      <c r="B60" s="180">
        <v>6</v>
      </c>
      <c r="C60" s="180">
        <v>1</v>
      </c>
      <c r="D60" s="180"/>
      <c r="E60" s="180"/>
      <c r="F60" s="180"/>
      <c r="G60" s="185" t="s">
        <v>280</v>
      </c>
      <c r="H60" s="178">
        <v>31</v>
      </c>
      <c r="I60" s="186"/>
      <c r="J60" s="186"/>
      <c r="K60" s="186"/>
    </row>
    <row r="61" spans="1:11" hidden="1" collapsed="1">
      <c r="A61" s="180">
        <v>2</v>
      </c>
      <c r="B61" s="180">
        <v>6</v>
      </c>
      <c r="C61" s="180">
        <v>2</v>
      </c>
      <c r="D61" s="180"/>
      <c r="E61" s="180"/>
      <c r="F61" s="180"/>
      <c r="G61" s="185" t="s">
        <v>281</v>
      </c>
      <c r="H61" s="178">
        <v>32</v>
      </c>
      <c r="I61" s="186"/>
      <c r="J61" s="186"/>
      <c r="K61" s="186"/>
    </row>
    <row r="62" spans="1:11" hidden="1" collapsed="1">
      <c r="A62" s="180">
        <v>2</v>
      </c>
      <c r="B62" s="180">
        <v>6</v>
      </c>
      <c r="C62" s="180">
        <v>3</v>
      </c>
      <c r="D62" s="180"/>
      <c r="E62" s="180"/>
      <c r="F62" s="180"/>
      <c r="G62" s="185" t="s">
        <v>282</v>
      </c>
      <c r="H62" s="178">
        <v>33</v>
      </c>
      <c r="I62" s="186"/>
      <c r="J62" s="186"/>
      <c r="K62" s="186"/>
    </row>
    <row r="63" spans="1:11" ht="24" hidden="1" customHeight="1" collapsed="1">
      <c r="A63" s="180">
        <v>2</v>
      </c>
      <c r="B63" s="180">
        <v>6</v>
      </c>
      <c r="C63" s="180">
        <v>4</v>
      </c>
      <c r="D63" s="180"/>
      <c r="E63" s="180"/>
      <c r="F63" s="180"/>
      <c r="G63" s="185" t="s">
        <v>95</v>
      </c>
      <c r="H63" s="178">
        <v>34</v>
      </c>
      <c r="I63" s="186"/>
      <c r="J63" s="186"/>
      <c r="K63" s="186"/>
    </row>
    <row r="64" spans="1:11" ht="24" hidden="1" customHeight="1" collapsed="1">
      <c r="A64" s="180">
        <v>2</v>
      </c>
      <c r="B64" s="180">
        <v>6</v>
      </c>
      <c r="C64" s="180">
        <v>5</v>
      </c>
      <c r="D64" s="180"/>
      <c r="E64" s="180"/>
      <c r="F64" s="180"/>
      <c r="G64" s="185" t="s">
        <v>97</v>
      </c>
      <c r="H64" s="178">
        <v>35</v>
      </c>
      <c r="I64" s="186"/>
      <c r="J64" s="186"/>
      <c r="K64" s="186"/>
    </row>
    <row r="65" spans="1:11" hidden="1" collapsed="1">
      <c r="A65" s="180">
        <v>2</v>
      </c>
      <c r="B65" s="180">
        <v>6</v>
      </c>
      <c r="C65" s="180">
        <v>6</v>
      </c>
      <c r="D65" s="180"/>
      <c r="E65" s="180"/>
      <c r="F65" s="180"/>
      <c r="G65" s="185" t="s">
        <v>98</v>
      </c>
      <c r="H65" s="178">
        <v>36</v>
      </c>
      <c r="I65" s="186"/>
      <c r="J65" s="186"/>
      <c r="K65" s="186"/>
    </row>
    <row r="66" spans="1:11" hidden="1" collapsed="1">
      <c r="A66" s="179">
        <v>2</v>
      </c>
      <c r="B66" s="179">
        <v>7</v>
      </c>
      <c r="C66" s="180"/>
      <c r="D66" s="180"/>
      <c r="E66" s="180"/>
      <c r="F66" s="180"/>
      <c r="G66" s="184" t="s">
        <v>99</v>
      </c>
      <c r="H66" s="182">
        <v>37</v>
      </c>
      <c r="I66" s="183">
        <f>I67+I70+I74</f>
        <v>0</v>
      </c>
      <c r="J66" s="183">
        <f>J67+J70+J74</f>
        <v>0</v>
      </c>
      <c r="K66" s="183">
        <f>K67+K70+K74</f>
        <v>0</v>
      </c>
    </row>
    <row r="67" spans="1:11" hidden="1" collapsed="1">
      <c r="A67" s="180">
        <v>2</v>
      </c>
      <c r="B67" s="180">
        <v>7</v>
      </c>
      <c r="C67" s="180">
        <v>1</v>
      </c>
      <c r="D67" s="180"/>
      <c r="E67" s="180"/>
      <c r="F67" s="180"/>
      <c r="G67" s="189" t="s">
        <v>283</v>
      </c>
      <c r="H67" s="178">
        <v>38</v>
      </c>
      <c r="I67" s="186">
        <f>I68+I69</f>
        <v>0</v>
      </c>
      <c r="J67" s="186">
        <f>J68+J69</f>
        <v>0</v>
      </c>
      <c r="K67" s="186">
        <f>K68+K69</f>
        <v>0</v>
      </c>
    </row>
    <row r="68" spans="1:11" hidden="1" collapsed="1">
      <c r="A68" s="180">
        <v>2</v>
      </c>
      <c r="B68" s="180">
        <v>7</v>
      </c>
      <c r="C68" s="180">
        <v>1</v>
      </c>
      <c r="D68" s="180">
        <v>1</v>
      </c>
      <c r="E68" s="180">
        <v>1</v>
      </c>
      <c r="F68" s="180">
        <v>1</v>
      </c>
      <c r="G68" s="189" t="s">
        <v>101</v>
      </c>
      <c r="H68" s="178">
        <v>39</v>
      </c>
      <c r="I68" s="186"/>
      <c r="J68" s="186"/>
      <c r="K68" s="186"/>
    </row>
    <row r="69" spans="1:11" hidden="1" collapsed="1">
      <c r="A69" s="180">
        <v>2</v>
      </c>
      <c r="B69" s="180">
        <v>7</v>
      </c>
      <c r="C69" s="180">
        <v>1</v>
      </c>
      <c r="D69" s="180">
        <v>1</v>
      </c>
      <c r="E69" s="180">
        <v>1</v>
      </c>
      <c r="F69" s="180">
        <v>2</v>
      </c>
      <c r="G69" s="189" t="s">
        <v>102</v>
      </c>
      <c r="H69" s="178">
        <v>40</v>
      </c>
      <c r="I69" s="186"/>
      <c r="J69" s="186"/>
      <c r="K69" s="186"/>
    </row>
    <row r="70" spans="1:11" ht="24" hidden="1" customHeight="1" collapsed="1">
      <c r="A70" s="180">
        <v>2</v>
      </c>
      <c r="B70" s="180">
        <v>7</v>
      </c>
      <c r="C70" s="180">
        <v>2</v>
      </c>
      <c r="D70" s="180"/>
      <c r="E70" s="180"/>
      <c r="F70" s="180"/>
      <c r="G70" s="185" t="s">
        <v>284</v>
      </c>
      <c r="H70" s="178">
        <v>41</v>
      </c>
      <c r="I70" s="186">
        <f>I71+I72+I73</f>
        <v>0</v>
      </c>
      <c r="J70" s="186">
        <f>J71+J72+J73</f>
        <v>0</v>
      </c>
      <c r="K70" s="186">
        <f>K71+K72+K73</f>
        <v>0</v>
      </c>
    </row>
    <row r="71" spans="1:11" hidden="1" collapsed="1">
      <c r="A71" s="180">
        <v>2</v>
      </c>
      <c r="B71" s="180">
        <v>7</v>
      </c>
      <c r="C71" s="180">
        <v>2</v>
      </c>
      <c r="D71" s="180">
        <v>1</v>
      </c>
      <c r="E71" s="180">
        <v>1</v>
      </c>
      <c r="F71" s="180">
        <v>1</v>
      </c>
      <c r="G71" s="185" t="s">
        <v>285</v>
      </c>
      <c r="H71" s="178">
        <v>42</v>
      </c>
      <c r="I71" s="186"/>
      <c r="J71" s="186"/>
      <c r="K71" s="186"/>
    </row>
    <row r="72" spans="1:11" hidden="1" collapsed="1">
      <c r="A72" s="180">
        <v>2</v>
      </c>
      <c r="B72" s="180">
        <v>7</v>
      </c>
      <c r="C72" s="180">
        <v>2</v>
      </c>
      <c r="D72" s="180">
        <v>1</v>
      </c>
      <c r="E72" s="180">
        <v>1</v>
      </c>
      <c r="F72" s="180">
        <v>2</v>
      </c>
      <c r="G72" s="185" t="s">
        <v>286</v>
      </c>
      <c r="H72" s="178">
        <v>43</v>
      </c>
      <c r="I72" s="186"/>
      <c r="J72" s="186"/>
      <c r="K72" s="186"/>
    </row>
    <row r="73" spans="1:11" hidden="1" collapsed="1">
      <c r="A73" s="180">
        <v>2</v>
      </c>
      <c r="B73" s="180">
        <v>7</v>
      </c>
      <c r="C73" s="180">
        <v>2</v>
      </c>
      <c r="D73" s="180">
        <v>2</v>
      </c>
      <c r="E73" s="180">
        <v>1</v>
      </c>
      <c r="F73" s="180">
        <v>1</v>
      </c>
      <c r="G73" s="185" t="s">
        <v>107</v>
      </c>
      <c r="H73" s="178">
        <v>44</v>
      </c>
      <c r="I73" s="186"/>
      <c r="J73" s="186"/>
      <c r="K73" s="186"/>
    </row>
    <row r="74" spans="1:11" hidden="1" collapsed="1">
      <c r="A74" s="180">
        <v>2</v>
      </c>
      <c r="B74" s="180">
        <v>7</v>
      </c>
      <c r="C74" s="180">
        <v>3</v>
      </c>
      <c r="D74" s="180"/>
      <c r="E74" s="180"/>
      <c r="F74" s="180"/>
      <c r="G74" s="185" t="s">
        <v>108</v>
      </c>
      <c r="H74" s="178">
        <v>45</v>
      </c>
      <c r="I74" s="186"/>
      <c r="J74" s="186"/>
      <c r="K74" s="186"/>
    </row>
    <row r="75" spans="1:11" hidden="1" collapsed="1">
      <c r="A75" s="179">
        <v>2</v>
      </c>
      <c r="B75" s="179">
        <v>8</v>
      </c>
      <c r="C75" s="179"/>
      <c r="D75" s="179"/>
      <c r="E75" s="179"/>
      <c r="F75" s="179"/>
      <c r="G75" s="184" t="s">
        <v>287</v>
      </c>
      <c r="H75" s="182">
        <v>46</v>
      </c>
      <c r="I75" s="183">
        <f>I76+I80</f>
        <v>0</v>
      </c>
      <c r="J75" s="183">
        <f>J76+J80</f>
        <v>0</v>
      </c>
      <c r="K75" s="183">
        <f>K76+K80</f>
        <v>0</v>
      </c>
    </row>
    <row r="76" spans="1:11" hidden="1" collapsed="1">
      <c r="A76" s="180">
        <v>2</v>
      </c>
      <c r="B76" s="180">
        <v>8</v>
      </c>
      <c r="C76" s="180">
        <v>1</v>
      </c>
      <c r="D76" s="180">
        <v>1</v>
      </c>
      <c r="E76" s="180"/>
      <c r="F76" s="180"/>
      <c r="G76" s="185" t="s">
        <v>112</v>
      </c>
      <c r="H76" s="178">
        <v>47</v>
      </c>
      <c r="I76" s="186">
        <f>I77+I78+I79</f>
        <v>0</v>
      </c>
      <c r="J76" s="186">
        <f>J77+J78+J79</f>
        <v>0</v>
      </c>
      <c r="K76" s="186">
        <f>K77+K78+K79</f>
        <v>0</v>
      </c>
    </row>
    <row r="77" spans="1:11" hidden="1" collapsed="1">
      <c r="A77" s="180">
        <v>2</v>
      </c>
      <c r="B77" s="180">
        <v>8</v>
      </c>
      <c r="C77" s="180">
        <v>1</v>
      </c>
      <c r="D77" s="180">
        <v>1</v>
      </c>
      <c r="E77" s="180">
        <v>1</v>
      </c>
      <c r="F77" s="180">
        <v>1</v>
      </c>
      <c r="G77" s="185" t="s">
        <v>288</v>
      </c>
      <c r="H77" s="178">
        <v>48</v>
      </c>
      <c r="I77" s="186"/>
      <c r="J77" s="186"/>
      <c r="K77" s="186"/>
    </row>
    <row r="78" spans="1:11" hidden="1" collapsed="1">
      <c r="A78" s="180">
        <v>2</v>
      </c>
      <c r="B78" s="180">
        <v>8</v>
      </c>
      <c r="C78" s="180">
        <v>1</v>
      </c>
      <c r="D78" s="180">
        <v>1</v>
      </c>
      <c r="E78" s="180">
        <v>1</v>
      </c>
      <c r="F78" s="180">
        <v>2</v>
      </c>
      <c r="G78" s="185" t="s">
        <v>289</v>
      </c>
      <c r="H78" s="178">
        <v>49</v>
      </c>
      <c r="I78" s="186"/>
      <c r="J78" s="186"/>
      <c r="K78" s="186"/>
    </row>
    <row r="79" spans="1:11" hidden="1" collapsed="1">
      <c r="A79" s="180">
        <v>2</v>
      </c>
      <c r="B79" s="180">
        <v>8</v>
      </c>
      <c r="C79" s="180">
        <v>1</v>
      </c>
      <c r="D79" s="180">
        <v>1</v>
      </c>
      <c r="E79" s="180">
        <v>1</v>
      </c>
      <c r="F79" s="180">
        <v>3</v>
      </c>
      <c r="G79" s="188" t="s">
        <v>115</v>
      </c>
      <c r="H79" s="178">
        <v>50</v>
      </c>
      <c r="I79" s="186"/>
      <c r="J79" s="186"/>
      <c r="K79" s="186"/>
    </row>
    <row r="80" spans="1:11" hidden="1" collapsed="1">
      <c r="A80" s="180">
        <v>2</v>
      </c>
      <c r="B80" s="180">
        <v>8</v>
      </c>
      <c r="C80" s="180">
        <v>1</v>
      </c>
      <c r="D80" s="180">
        <v>2</v>
      </c>
      <c r="E80" s="180"/>
      <c r="F80" s="180"/>
      <c r="G80" s="185" t="s">
        <v>116</v>
      </c>
      <c r="H80" s="178">
        <v>51</v>
      </c>
      <c r="I80" s="186"/>
      <c r="J80" s="186"/>
      <c r="K80" s="186"/>
    </row>
    <row r="81" spans="1:11" ht="36" hidden="1" customHeight="1" collapsed="1">
      <c r="A81" s="190">
        <v>2</v>
      </c>
      <c r="B81" s="190">
        <v>9</v>
      </c>
      <c r="C81" s="190"/>
      <c r="D81" s="190"/>
      <c r="E81" s="190"/>
      <c r="F81" s="190"/>
      <c r="G81" s="184" t="s">
        <v>290</v>
      </c>
      <c r="H81" s="182">
        <v>52</v>
      </c>
      <c r="I81" s="183"/>
      <c r="J81" s="183"/>
      <c r="K81" s="183"/>
    </row>
    <row r="82" spans="1:11" ht="48" hidden="1" customHeight="1" collapsed="1">
      <c r="A82" s="179">
        <v>3</v>
      </c>
      <c r="B82" s="179"/>
      <c r="C82" s="179"/>
      <c r="D82" s="179"/>
      <c r="E82" s="179"/>
      <c r="F82" s="179"/>
      <c r="G82" s="184" t="s">
        <v>291</v>
      </c>
      <c r="H82" s="182">
        <v>53</v>
      </c>
      <c r="I82" s="183">
        <f>I83+I89+I90</f>
        <v>0</v>
      </c>
      <c r="J82" s="183">
        <f>J83+J89+J90</f>
        <v>0</v>
      </c>
      <c r="K82" s="183">
        <f>K83+K89+K90</f>
        <v>0</v>
      </c>
    </row>
    <row r="83" spans="1:11" ht="24" hidden="1" customHeight="1" collapsed="1">
      <c r="A83" s="179">
        <v>3</v>
      </c>
      <c r="B83" s="179">
        <v>1</v>
      </c>
      <c r="C83" s="179"/>
      <c r="D83" s="179"/>
      <c r="E83" s="179"/>
      <c r="F83" s="179"/>
      <c r="G83" s="184" t="s">
        <v>130</v>
      </c>
      <c r="H83" s="182">
        <v>54</v>
      </c>
      <c r="I83" s="183">
        <f>I84+I85+I86+I87+I88</f>
        <v>0</v>
      </c>
      <c r="J83" s="183">
        <f>J84+J85+J86+J87+J88</f>
        <v>0</v>
      </c>
      <c r="K83" s="183">
        <f>K84+K85+K86+K87+K88</f>
        <v>0</v>
      </c>
    </row>
    <row r="84" spans="1:11" ht="24" hidden="1" customHeight="1" collapsed="1">
      <c r="A84" s="191">
        <v>3</v>
      </c>
      <c r="B84" s="191">
        <v>1</v>
      </c>
      <c r="C84" s="191">
        <v>1</v>
      </c>
      <c r="D84" s="192"/>
      <c r="E84" s="192"/>
      <c r="F84" s="192"/>
      <c r="G84" s="185" t="s">
        <v>292</v>
      </c>
      <c r="H84" s="178">
        <v>55</v>
      </c>
      <c r="I84" s="186"/>
      <c r="J84" s="186"/>
      <c r="K84" s="186"/>
    </row>
    <row r="85" spans="1:11" hidden="1" collapsed="1">
      <c r="A85" s="191">
        <v>3</v>
      </c>
      <c r="B85" s="191">
        <v>1</v>
      </c>
      <c r="C85" s="191">
        <v>2</v>
      </c>
      <c r="D85" s="191"/>
      <c r="E85" s="192"/>
      <c r="F85" s="192"/>
      <c r="G85" s="188" t="s">
        <v>147</v>
      </c>
      <c r="H85" s="178">
        <v>56</v>
      </c>
      <c r="I85" s="186"/>
      <c r="J85" s="186"/>
      <c r="K85" s="186"/>
    </row>
    <row r="86" spans="1:11" hidden="1" collapsed="1">
      <c r="A86" s="191">
        <v>3</v>
      </c>
      <c r="B86" s="191">
        <v>1</v>
      </c>
      <c r="C86" s="191">
        <v>3</v>
      </c>
      <c r="D86" s="191"/>
      <c r="E86" s="191"/>
      <c r="F86" s="191"/>
      <c r="G86" s="188" t="s">
        <v>152</v>
      </c>
      <c r="H86" s="178">
        <v>57</v>
      </c>
      <c r="I86" s="186"/>
      <c r="J86" s="186"/>
      <c r="K86" s="186"/>
    </row>
    <row r="87" spans="1:11" ht="24" hidden="1" customHeight="1" collapsed="1">
      <c r="A87" s="191">
        <v>3</v>
      </c>
      <c r="B87" s="191">
        <v>1</v>
      </c>
      <c r="C87" s="191">
        <v>4</v>
      </c>
      <c r="D87" s="191"/>
      <c r="E87" s="191"/>
      <c r="F87" s="191"/>
      <c r="G87" s="188" t="s">
        <v>161</v>
      </c>
      <c r="H87" s="178">
        <v>58</v>
      </c>
      <c r="I87" s="186"/>
      <c r="J87" s="186"/>
      <c r="K87" s="186"/>
    </row>
    <row r="88" spans="1:11" ht="24" hidden="1" customHeight="1" collapsed="1">
      <c r="A88" s="191">
        <v>3</v>
      </c>
      <c r="B88" s="191">
        <v>1</v>
      </c>
      <c r="C88" s="191">
        <v>5</v>
      </c>
      <c r="D88" s="191"/>
      <c r="E88" s="191"/>
      <c r="F88" s="191"/>
      <c r="G88" s="188" t="s">
        <v>293</v>
      </c>
      <c r="H88" s="178">
        <v>59</v>
      </c>
      <c r="I88" s="186"/>
      <c r="J88" s="186"/>
      <c r="K88" s="186"/>
    </row>
    <row r="89" spans="1:11" ht="36" hidden="1" customHeight="1" collapsed="1">
      <c r="A89" s="192">
        <v>3</v>
      </c>
      <c r="B89" s="192">
        <v>2</v>
      </c>
      <c r="C89" s="192"/>
      <c r="D89" s="192"/>
      <c r="E89" s="192"/>
      <c r="F89" s="192"/>
      <c r="G89" s="193" t="s">
        <v>166</v>
      </c>
      <c r="H89" s="182">
        <v>60</v>
      </c>
      <c r="I89" s="183"/>
      <c r="J89" s="183"/>
      <c r="K89" s="183"/>
    </row>
    <row r="90" spans="1:11" ht="24" hidden="1" customHeight="1" collapsed="1">
      <c r="A90" s="192">
        <v>3</v>
      </c>
      <c r="B90" s="192">
        <v>3</v>
      </c>
      <c r="C90" s="192"/>
      <c r="D90" s="192"/>
      <c r="E90" s="192"/>
      <c r="F90" s="192"/>
      <c r="G90" s="193" t="s">
        <v>204</v>
      </c>
      <c r="H90" s="182">
        <v>61</v>
      </c>
      <c r="I90" s="183"/>
      <c r="J90" s="183"/>
      <c r="K90" s="183"/>
    </row>
    <row r="91" spans="1:11">
      <c r="A91" s="179"/>
      <c r="B91" s="179"/>
      <c r="C91" s="179"/>
      <c r="D91" s="179"/>
      <c r="E91" s="179"/>
      <c r="F91" s="179"/>
      <c r="G91" s="184" t="s">
        <v>294</v>
      </c>
      <c r="H91" s="182">
        <v>62</v>
      </c>
      <c r="I91" s="183">
        <f>I30+I82</f>
        <v>0</v>
      </c>
      <c r="J91" s="183">
        <f>J30+J82</f>
        <v>25.38</v>
      </c>
      <c r="K91" s="183">
        <f>K30+K82</f>
        <v>0</v>
      </c>
    </row>
    <row r="92" spans="1:11">
      <c r="A92" s="194"/>
      <c r="B92" s="194"/>
      <c r="C92" s="194"/>
      <c r="D92" s="195"/>
      <c r="E92" s="195"/>
      <c r="F92" s="195"/>
      <c r="G92" s="195"/>
      <c r="H92" s="162"/>
      <c r="I92" s="196"/>
      <c r="J92" s="196"/>
      <c r="K92" s="197"/>
    </row>
    <row r="93" spans="1:11">
      <c r="A93" s="196" t="s">
        <v>295</v>
      </c>
      <c r="B93" s="156"/>
      <c r="C93" s="156"/>
      <c r="D93" s="156"/>
      <c r="E93" s="156"/>
      <c r="F93" s="156"/>
      <c r="G93" s="156"/>
      <c r="H93" s="198"/>
      <c r="I93" s="199"/>
      <c r="J93" s="156"/>
      <c r="K93" s="156"/>
    </row>
    <row r="94" spans="1:11">
      <c r="A94" s="200" t="s">
        <v>223</v>
      </c>
      <c r="B94" s="201"/>
      <c r="C94" s="201"/>
      <c r="D94" s="201"/>
      <c r="E94" s="201"/>
      <c r="F94" s="201"/>
      <c r="G94" s="201"/>
      <c r="H94" s="202"/>
      <c r="I94" s="159"/>
      <c r="J94" s="518" t="s">
        <v>224</v>
      </c>
      <c r="K94" s="518"/>
    </row>
    <row r="95" spans="1:11">
      <c r="A95" s="525" t="s">
        <v>296</v>
      </c>
      <c r="B95" s="517"/>
      <c r="C95" s="517"/>
      <c r="D95" s="517"/>
      <c r="E95" s="517"/>
      <c r="F95" s="517"/>
      <c r="G95" s="517"/>
      <c r="H95" s="203"/>
      <c r="I95" s="204" t="s">
        <v>226</v>
      </c>
      <c r="J95" s="521" t="s">
        <v>227</v>
      </c>
      <c r="K95" s="521"/>
    </row>
    <row r="96" spans="1:11">
      <c r="A96" s="196"/>
      <c r="B96" s="196"/>
      <c r="C96" s="205"/>
      <c r="D96" s="196"/>
      <c r="E96" s="196"/>
      <c r="F96" s="516"/>
      <c r="G96" s="517"/>
      <c r="H96" s="203"/>
      <c r="I96" s="206"/>
      <c r="J96" s="207"/>
      <c r="K96" s="207"/>
    </row>
    <row r="97" spans="1:11">
      <c r="A97" s="201" t="s">
        <v>228</v>
      </c>
      <c r="B97" s="201"/>
      <c r="C97" s="201"/>
      <c r="D97" s="201"/>
      <c r="E97" s="201"/>
      <c r="F97" s="201"/>
      <c r="G97" s="201"/>
      <c r="H97" s="203"/>
      <c r="I97" s="159"/>
      <c r="J97" s="518" t="s">
        <v>229</v>
      </c>
      <c r="K97" s="518"/>
    </row>
    <row r="98" spans="1:11" ht="30.75" customHeight="1">
      <c r="A98" s="519" t="s">
        <v>297</v>
      </c>
      <c r="B98" s="520"/>
      <c r="C98" s="520"/>
      <c r="D98" s="520"/>
      <c r="E98" s="520"/>
      <c r="F98" s="520"/>
      <c r="G98" s="520"/>
      <c r="H98" s="202"/>
      <c r="I98" s="204" t="s">
        <v>226</v>
      </c>
      <c r="J98" s="521" t="s">
        <v>227</v>
      </c>
      <c r="K98" s="521"/>
    </row>
  </sheetData>
  <mergeCells count="26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A51" sqref="A51:B51"/>
    </sheetView>
  </sheetViews>
  <sheetFormatPr defaultRowHeight="15"/>
  <cols>
    <col min="1" max="1" width="9.28515625" customWidth="1"/>
    <col min="2" max="2" width="34.7109375" customWidth="1"/>
    <col min="3" max="3" width="9.85546875" customWidth="1"/>
    <col min="4" max="4" width="8.7109375" customWidth="1"/>
    <col min="5" max="5" width="10.140625" customWidth="1"/>
    <col min="6" max="6" width="9.7109375" customWidth="1"/>
    <col min="7" max="7" width="7.85546875" customWidth="1"/>
    <col min="8" max="8" width="8.28515625" customWidth="1"/>
  </cols>
  <sheetData>
    <row r="1" spans="1:8">
      <c r="E1" s="548" t="s">
        <v>298</v>
      </c>
      <c r="F1" s="548"/>
      <c r="G1" s="548"/>
      <c r="H1" s="548"/>
    </row>
    <row r="2" spans="1:8">
      <c r="A2" s="210"/>
      <c r="E2" s="548" t="s">
        <v>299</v>
      </c>
      <c r="F2" s="548"/>
      <c r="G2" s="548"/>
      <c r="H2" s="548"/>
    </row>
    <row r="3" spans="1:8">
      <c r="E3" s="548" t="s">
        <v>300</v>
      </c>
      <c r="F3" s="548"/>
      <c r="G3" s="548"/>
      <c r="H3" s="548"/>
    </row>
    <row r="4" spans="1:8">
      <c r="E4" s="548" t="s">
        <v>301</v>
      </c>
      <c r="F4" s="548"/>
      <c r="G4" s="548"/>
      <c r="H4" s="548"/>
    </row>
    <row r="5" spans="1:8">
      <c r="E5" s="548" t="s">
        <v>302</v>
      </c>
      <c r="F5" s="548"/>
      <c r="G5" s="548"/>
      <c r="H5" s="548"/>
    </row>
    <row r="6" spans="1:8" ht="2.25" customHeight="1">
      <c r="F6" s="211"/>
      <c r="G6" s="211"/>
      <c r="H6" s="211"/>
    </row>
    <row r="7" spans="1:8">
      <c r="B7" s="212" t="s">
        <v>303</v>
      </c>
    </row>
    <row r="8" spans="1:8">
      <c r="A8" s="545" t="s">
        <v>304</v>
      </c>
      <c r="B8" s="546"/>
      <c r="C8" s="545"/>
      <c r="D8" s="545"/>
      <c r="E8" s="213"/>
      <c r="F8" s="213"/>
      <c r="G8" s="213"/>
      <c r="H8" s="213"/>
    </row>
    <row r="10" spans="1:8" ht="15" customHeight="1">
      <c r="A10" s="549" t="s">
        <v>351</v>
      </c>
      <c r="B10" s="549"/>
      <c r="C10" s="549"/>
      <c r="D10" s="549"/>
      <c r="E10" s="549"/>
      <c r="F10" s="549"/>
      <c r="G10" s="549"/>
      <c r="H10" s="549"/>
    </row>
    <row r="11" spans="1:8" ht="3.75" customHeight="1">
      <c r="B11" s="210"/>
      <c r="C11" s="210"/>
      <c r="D11" s="210"/>
      <c r="E11" s="210"/>
      <c r="F11" s="210"/>
      <c r="G11" s="210"/>
      <c r="H11" s="210"/>
    </row>
    <row r="12" spans="1:8">
      <c r="F12" s="550" t="s">
        <v>352</v>
      </c>
      <c r="G12" s="550"/>
      <c r="H12" s="550"/>
    </row>
    <row r="13" spans="1:8">
      <c r="C13" s="551"/>
      <c r="D13" s="551"/>
      <c r="E13" s="551"/>
      <c r="F13" s="210"/>
      <c r="G13" s="552" t="s">
        <v>305</v>
      </c>
      <c r="H13" s="552"/>
    </row>
    <row r="14" spans="1:8" ht="14.25" customHeight="1">
      <c r="C14" s="551"/>
      <c r="D14" s="551"/>
      <c r="E14" s="551"/>
      <c r="F14" s="210"/>
      <c r="G14" s="552"/>
      <c r="H14" s="552"/>
    </row>
    <row r="15" spans="1:8" ht="12.75" customHeight="1">
      <c r="A15" s="553" t="s">
        <v>26</v>
      </c>
      <c r="B15" s="553" t="s">
        <v>27</v>
      </c>
      <c r="C15" s="556" t="s">
        <v>306</v>
      </c>
      <c r="D15" s="542" t="s">
        <v>268</v>
      </c>
      <c r="E15" s="542"/>
      <c r="F15" s="542"/>
      <c r="G15" s="542"/>
      <c r="H15" s="542"/>
    </row>
    <row r="16" spans="1:8" ht="12.75" customHeight="1">
      <c r="A16" s="554"/>
      <c r="B16" s="554"/>
      <c r="C16" s="557"/>
      <c r="D16" s="543" t="s">
        <v>307</v>
      </c>
      <c r="E16" s="543" t="s">
        <v>308</v>
      </c>
      <c r="F16" s="543" t="s">
        <v>309</v>
      </c>
      <c r="G16" s="543" t="s">
        <v>310</v>
      </c>
      <c r="H16" s="543" t="s">
        <v>311</v>
      </c>
    </row>
    <row r="17" spans="1:8">
      <c r="A17" s="554"/>
      <c r="B17" s="554"/>
      <c r="C17" s="557"/>
      <c r="D17" s="543"/>
      <c r="E17" s="543"/>
      <c r="F17" s="543"/>
      <c r="G17" s="543"/>
      <c r="H17" s="544"/>
    </row>
    <row r="18" spans="1:8" ht="40.5" customHeight="1">
      <c r="A18" s="554"/>
      <c r="B18" s="554"/>
      <c r="C18" s="557"/>
      <c r="D18" s="543"/>
      <c r="E18" s="543"/>
      <c r="F18" s="543"/>
      <c r="G18" s="543"/>
      <c r="H18" s="544"/>
    </row>
    <row r="19" spans="1:8" ht="15" customHeight="1">
      <c r="A19" s="555"/>
      <c r="B19" s="555"/>
      <c r="C19" s="558"/>
      <c r="D19" s="214" t="s">
        <v>232</v>
      </c>
      <c r="E19" s="214" t="s">
        <v>312</v>
      </c>
      <c r="F19" s="214" t="s">
        <v>245</v>
      </c>
      <c r="G19" s="214" t="s">
        <v>251</v>
      </c>
      <c r="H19" s="215" t="s">
        <v>313</v>
      </c>
    </row>
    <row r="20" spans="1:8" ht="14.1" customHeight="1">
      <c r="A20" s="216" t="s">
        <v>314</v>
      </c>
      <c r="B20" s="217" t="s">
        <v>39</v>
      </c>
      <c r="C20" s="218">
        <f t="shared" ref="C20:C34" si="0">(D20+E20+F20+G20+H20)</f>
        <v>0</v>
      </c>
      <c r="D20" s="219"/>
      <c r="E20" s="219"/>
      <c r="F20" s="219"/>
      <c r="G20" s="219"/>
      <c r="H20" s="219"/>
    </row>
    <row r="21" spans="1:8" ht="9.75" customHeight="1">
      <c r="A21" s="216"/>
      <c r="B21" s="217" t="s">
        <v>315</v>
      </c>
      <c r="C21" s="218">
        <f t="shared" si="0"/>
        <v>0</v>
      </c>
      <c r="D21" s="219"/>
      <c r="E21" s="219"/>
      <c r="F21" s="219"/>
      <c r="G21" s="219"/>
      <c r="H21" s="219"/>
    </row>
    <row r="22" spans="1:8" ht="14.1" customHeight="1">
      <c r="A22" s="216"/>
      <c r="B22" s="217" t="s">
        <v>316</v>
      </c>
      <c r="C22" s="218">
        <f t="shared" si="0"/>
        <v>0</v>
      </c>
      <c r="D22" s="219"/>
      <c r="E22" s="219"/>
      <c r="F22" s="219"/>
      <c r="G22" s="219"/>
      <c r="H22" s="219"/>
    </row>
    <row r="23" spans="1:8" ht="14.1" customHeight="1">
      <c r="A23" s="216" t="s">
        <v>317</v>
      </c>
      <c r="B23" s="217" t="s">
        <v>318</v>
      </c>
      <c r="C23" s="218">
        <f t="shared" si="0"/>
        <v>0</v>
      </c>
      <c r="D23" s="219"/>
      <c r="E23" s="219"/>
      <c r="F23" s="219"/>
      <c r="G23" s="219"/>
      <c r="H23" s="219"/>
    </row>
    <row r="24" spans="1:8" ht="14.1" customHeight="1">
      <c r="A24" s="216" t="s">
        <v>319</v>
      </c>
      <c r="B24" s="217" t="s">
        <v>320</v>
      </c>
      <c r="C24" s="218">
        <f t="shared" si="0"/>
        <v>25.38</v>
      </c>
      <c r="D24" s="220">
        <f>(D25+D26+D27+D28+D29+D30+D31+D32+D33+D34+D35+D41+D42+D43)</f>
        <v>25.38</v>
      </c>
      <c r="E24" s="220">
        <f t="shared" ref="E24:G24" si="1">(E25+E26+E27+E28+E29+E30+E31+E32+E33+E34+E35+E41+E42+E43)</f>
        <v>0</v>
      </c>
      <c r="F24" s="220">
        <f t="shared" si="1"/>
        <v>0</v>
      </c>
      <c r="G24" s="220">
        <f t="shared" si="1"/>
        <v>0</v>
      </c>
      <c r="H24" s="220">
        <f>(H25+H26+H27+H28+H29+H30+H31+H32+H33+H34+H35+H41+H42+H43)</f>
        <v>0</v>
      </c>
    </row>
    <row r="25" spans="1:8" ht="14.1" customHeight="1">
      <c r="A25" s="216" t="s">
        <v>321</v>
      </c>
      <c r="B25" s="221" t="s">
        <v>44</v>
      </c>
      <c r="C25" s="218">
        <f t="shared" si="0"/>
        <v>0</v>
      </c>
      <c r="D25" s="222"/>
      <c r="E25" s="219"/>
      <c r="F25" s="219"/>
      <c r="G25" s="223"/>
      <c r="H25" s="219"/>
    </row>
    <row r="26" spans="1:8" ht="14.1" customHeight="1">
      <c r="A26" s="216" t="s">
        <v>322</v>
      </c>
      <c r="B26" s="221" t="s">
        <v>323</v>
      </c>
      <c r="C26" s="218">
        <f t="shared" si="0"/>
        <v>0</v>
      </c>
      <c r="D26" s="219"/>
      <c r="E26" s="219"/>
      <c r="F26" s="219"/>
      <c r="G26" s="219"/>
      <c r="H26" s="219"/>
    </row>
    <row r="27" spans="1:8" ht="14.1" customHeight="1">
      <c r="A27" s="216" t="s">
        <v>324</v>
      </c>
      <c r="B27" s="221" t="s">
        <v>325</v>
      </c>
      <c r="C27" s="218">
        <f t="shared" si="0"/>
        <v>25.38</v>
      </c>
      <c r="D27" s="219">
        <v>25.38</v>
      </c>
      <c r="E27" s="219"/>
      <c r="F27" s="219"/>
      <c r="G27" s="219"/>
      <c r="H27" s="219"/>
    </row>
    <row r="28" spans="1:8" ht="14.1" customHeight="1">
      <c r="A28" s="216" t="s">
        <v>326</v>
      </c>
      <c r="B28" s="221" t="s">
        <v>327</v>
      </c>
      <c r="C28" s="218">
        <f t="shared" si="0"/>
        <v>0</v>
      </c>
      <c r="D28" s="219"/>
      <c r="E28" s="219"/>
      <c r="F28" s="219"/>
      <c r="G28" s="219"/>
      <c r="H28" s="219"/>
    </row>
    <row r="29" spans="1:8" ht="14.1" customHeight="1">
      <c r="A29" s="216" t="s">
        <v>328</v>
      </c>
      <c r="B29" s="221" t="s">
        <v>329</v>
      </c>
      <c r="C29" s="218">
        <f t="shared" si="0"/>
        <v>0</v>
      </c>
      <c r="D29" s="219"/>
      <c r="E29" s="219"/>
      <c r="F29" s="219"/>
      <c r="G29" s="219"/>
      <c r="H29" s="219"/>
    </row>
    <row r="30" spans="1:8" ht="18" customHeight="1">
      <c r="A30" s="216" t="s">
        <v>330</v>
      </c>
      <c r="B30" s="221" t="s">
        <v>49</v>
      </c>
      <c r="C30" s="218">
        <f t="shared" si="0"/>
        <v>0</v>
      </c>
      <c r="D30" s="219"/>
      <c r="E30" s="219"/>
      <c r="F30" s="219"/>
      <c r="G30" s="219"/>
      <c r="H30" s="219"/>
    </row>
    <row r="31" spans="1:8" ht="0.75" hidden="1" customHeight="1">
      <c r="A31" s="216" t="s">
        <v>331</v>
      </c>
      <c r="B31" s="221" t="s">
        <v>50</v>
      </c>
      <c r="C31" s="218">
        <f t="shared" si="0"/>
        <v>0</v>
      </c>
      <c r="D31" s="219"/>
      <c r="E31" s="219"/>
      <c r="F31" s="219"/>
      <c r="G31" s="219"/>
      <c r="H31" s="219"/>
    </row>
    <row r="32" spans="1:8" ht="15.75" customHeight="1">
      <c r="A32" s="216" t="s">
        <v>332</v>
      </c>
      <c r="B32" s="224" t="s">
        <v>333</v>
      </c>
      <c r="C32" s="218">
        <f t="shared" si="0"/>
        <v>0</v>
      </c>
      <c r="D32" s="219"/>
      <c r="E32" s="219"/>
      <c r="F32" s="219"/>
      <c r="G32" s="219"/>
      <c r="H32" s="219"/>
    </row>
    <row r="33" spans="1:8">
      <c r="A33" s="216" t="s">
        <v>334</v>
      </c>
      <c r="B33" s="221" t="s">
        <v>335</v>
      </c>
      <c r="C33" s="218">
        <f t="shared" si="0"/>
        <v>0</v>
      </c>
      <c r="D33" s="219"/>
      <c r="E33" s="219"/>
      <c r="F33" s="219"/>
      <c r="G33" s="219"/>
      <c r="H33" s="219"/>
    </row>
    <row r="34" spans="1:8">
      <c r="A34" s="216" t="s">
        <v>336</v>
      </c>
      <c r="B34" s="221" t="s">
        <v>53</v>
      </c>
      <c r="C34" s="218">
        <f t="shared" si="0"/>
        <v>0</v>
      </c>
      <c r="D34" s="219"/>
      <c r="E34" s="219"/>
      <c r="F34" s="219"/>
      <c r="G34" s="219"/>
      <c r="H34" s="219"/>
    </row>
    <row r="35" spans="1:8">
      <c r="A35" s="216" t="s">
        <v>337</v>
      </c>
      <c r="B35" s="221" t="s">
        <v>55</v>
      </c>
      <c r="C35" s="218">
        <f>(D35+E35+F35+G35+H35)</f>
        <v>0</v>
      </c>
      <c r="D35" s="220">
        <f>(D37+D38+D39+D40+D36)</f>
        <v>0</v>
      </c>
      <c r="E35" s="220">
        <f t="shared" ref="E35:G35" si="2">(E37+E38+E39+E40+E36)</f>
        <v>0</v>
      </c>
      <c r="F35" s="220">
        <f t="shared" si="2"/>
        <v>0</v>
      </c>
      <c r="G35" s="220">
        <f t="shared" si="2"/>
        <v>0</v>
      </c>
      <c r="H35" s="220">
        <f>(H37+H38+H39+H40)</f>
        <v>0</v>
      </c>
    </row>
    <row r="36" spans="1:8" ht="9.75" customHeight="1">
      <c r="A36" s="216"/>
      <c r="B36" s="217" t="s">
        <v>315</v>
      </c>
      <c r="C36" s="218"/>
      <c r="D36" s="220"/>
      <c r="E36" s="219"/>
      <c r="F36" s="219"/>
      <c r="G36" s="219"/>
      <c r="H36" s="219"/>
    </row>
    <row r="37" spans="1:8">
      <c r="A37" s="216"/>
      <c r="B37" s="221" t="s">
        <v>338</v>
      </c>
      <c r="C37" s="218">
        <f t="shared" ref="C37:C46" si="3">(D37+E37+F37+G37+H37)</f>
        <v>0</v>
      </c>
      <c r="D37" s="225"/>
      <c r="E37" s="219"/>
      <c r="F37" s="219"/>
      <c r="G37" s="219"/>
      <c r="H37" s="219"/>
    </row>
    <row r="38" spans="1:8">
      <c r="A38" s="216"/>
      <c r="B38" s="221" t="s">
        <v>339</v>
      </c>
      <c r="C38" s="218">
        <f t="shared" si="3"/>
        <v>0</v>
      </c>
      <c r="D38" s="220"/>
      <c r="E38" s="219"/>
      <c r="F38" s="219"/>
      <c r="G38" s="219"/>
      <c r="H38" s="219"/>
    </row>
    <row r="39" spans="1:8">
      <c r="A39" s="216"/>
      <c r="B39" s="221" t="s">
        <v>340</v>
      </c>
      <c r="C39" s="218">
        <f t="shared" si="3"/>
        <v>0</v>
      </c>
      <c r="D39" s="220"/>
      <c r="E39" s="219"/>
      <c r="F39" s="219"/>
      <c r="G39" s="219"/>
      <c r="H39" s="219"/>
    </row>
    <row r="40" spans="1:8">
      <c r="A40" s="216"/>
      <c r="B40" s="221" t="s">
        <v>341</v>
      </c>
      <c r="C40" s="218">
        <f t="shared" si="3"/>
        <v>0</v>
      </c>
      <c r="D40" s="220"/>
      <c r="E40" s="219"/>
      <c r="F40" s="219"/>
      <c r="G40" s="219"/>
      <c r="H40" s="219"/>
    </row>
    <row r="41" spans="1:8" ht="18.75" customHeight="1">
      <c r="A41" s="216" t="s">
        <v>342</v>
      </c>
      <c r="B41" s="221" t="s">
        <v>56</v>
      </c>
      <c r="C41" s="218"/>
      <c r="D41" s="219"/>
      <c r="E41" s="219"/>
      <c r="F41" s="219"/>
      <c r="G41" s="219"/>
      <c r="H41" s="219"/>
    </row>
    <row r="42" spans="1:8" ht="1.5" hidden="1" customHeight="1">
      <c r="A42" s="216" t="s">
        <v>343</v>
      </c>
      <c r="B42" s="221" t="s">
        <v>57</v>
      </c>
      <c r="C42" s="218">
        <f t="shared" si="3"/>
        <v>0</v>
      </c>
      <c r="D42" s="219"/>
      <c r="E42" s="219"/>
      <c r="F42" s="219"/>
      <c r="G42" s="219"/>
      <c r="H42" s="219"/>
    </row>
    <row r="43" spans="1:8">
      <c r="A43" s="216" t="s">
        <v>344</v>
      </c>
      <c r="B43" s="221" t="s">
        <v>58</v>
      </c>
      <c r="C43" s="218">
        <f t="shared" si="3"/>
        <v>0</v>
      </c>
      <c r="D43" s="225"/>
      <c r="E43" s="220"/>
      <c r="F43" s="220"/>
      <c r="G43" s="220"/>
      <c r="H43" s="220"/>
    </row>
    <row r="44" spans="1:8" ht="12.75" customHeight="1">
      <c r="A44" s="216" t="s">
        <v>345</v>
      </c>
      <c r="B44" s="217" t="s">
        <v>109</v>
      </c>
      <c r="C44" s="218">
        <f t="shared" si="3"/>
        <v>0</v>
      </c>
      <c r="D44" s="219"/>
      <c r="E44" s="219"/>
      <c r="F44" s="219"/>
      <c r="G44" s="219"/>
      <c r="H44" s="219"/>
    </row>
    <row r="45" spans="1:8" ht="50.25" customHeight="1">
      <c r="A45" s="216" t="s">
        <v>346</v>
      </c>
      <c r="B45" s="217" t="s">
        <v>139</v>
      </c>
      <c r="C45" s="218">
        <f t="shared" si="3"/>
        <v>0</v>
      </c>
      <c r="D45" s="219"/>
      <c r="E45" s="219"/>
      <c r="F45" s="219"/>
      <c r="G45" s="219"/>
      <c r="H45" s="219"/>
    </row>
    <row r="46" spans="1:8" ht="12.75" customHeight="1">
      <c r="A46" s="216"/>
      <c r="B46" s="217"/>
      <c r="C46" s="218">
        <f t="shared" si="3"/>
        <v>0</v>
      </c>
      <c r="D46" s="219"/>
      <c r="E46" s="219"/>
      <c r="F46" s="219"/>
      <c r="G46" s="219"/>
      <c r="H46" s="219"/>
    </row>
    <row r="47" spans="1:8" ht="17.25" customHeight="1">
      <c r="A47" s="226"/>
      <c r="B47" s="227" t="s">
        <v>347</v>
      </c>
      <c r="C47" s="218">
        <f>(D47+E47+F47+G47+H47)</f>
        <v>25.38</v>
      </c>
      <c r="D47" s="218">
        <f>(D20+D23+D24+D44+D45+D46)</f>
        <v>25.38</v>
      </c>
      <c r="E47" s="218">
        <f t="shared" ref="E47:H47" si="4">(E20+E23+E24+E44+E45+E46)</f>
        <v>0</v>
      </c>
      <c r="F47" s="218">
        <f t="shared" si="4"/>
        <v>0</v>
      </c>
      <c r="G47" s="218">
        <f t="shared" si="4"/>
        <v>0</v>
      </c>
      <c r="H47" s="218">
        <f t="shared" si="4"/>
        <v>0</v>
      </c>
    </row>
    <row r="48" spans="1:8" ht="30" customHeight="1">
      <c r="A48" s="539" t="s">
        <v>223</v>
      </c>
      <c r="B48" s="539"/>
      <c r="C48" s="540"/>
      <c r="D48" s="540"/>
      <c r="E48" s="228"/>
      <c r="F48" s="541" t="s">
        <v>224</v>
      </c>
      <c r="G48" s="540"/>
      <c r="H48" s="540"/>
    </row>
    <row r="49" spans="1:8" ht="10.5" customHeight="1">
      <c r="A49" s="228"/>
      <c r="B49" s="228"/>
      <c r="C49" s="536" t="s">
        <v>348</v>
      </c>
      <c r="D49" s="536"/>
      <c r="E49" s="537" t="s">
        <v>349</v>
      </c>
      <c r="F49" s="537"/>
      <c r="G49" s="537"/>
      <c r="H49" s="537"/>
    </row>
    <row r="50" spans="1:8" ht="5.25" customHeight="1">
      <c r="A50" s="228"/>
      <c r="B50" s="228"/>
      <c r="C50" s="229"/>
      <c r="D50" s="229"/>
      <c r="E50" s="229"/>
      <c r="F50" s="229"/>
      <c r="G50" s="229"/>
      <c r="H50" s="229"/>
    </row>
    <row r="51" spans="1:8" ht="26.25" customHeight="1">
      <c r="A51" s="547" t="s">
        <v>228</v>
      </c>
      <c r="B51" s="547"/>
      <c r="C51" s="466"/>
      <c r="D51" s="466"/>
      <c r="E51" s="228"/>
      <c r="F51" s="541" t="s">
        <v>229</v>
      </c>
      <c r="G51" s="540"/>
      <c r="H51" s="540"/>
    </row>
    <row r="52" spans="1:8" ht="9" customHeight="1">
      <c r="A52" s="228"/>
      <c r="B52" s="228"/>
      <c r="C52" s="536" t="s">
        <v>348</v>
      </c>
      <c r="D52" s="536"/>
      <c r="E52" s="537" t="s">
        <v>349</v>
      </c>
      <c r="F52" s="537"/>
      <c r="G52" s="537"/>
      <c r="H52" s="537"/>
    </row>
    <row r="53" spans="1:8">
      <c r="A53" s="228"/>
      <c r="B53" s="228"/>
      <c r="C53" s="229"/>
      <c r="D53" s="229"/>
      <c r="E53" s="229"/>
      <c r="F53" s="229"/>
      <c r="G53" s="538"/>
      <c r="H53" s="538"/>
    </row>
    <row r="54" spans="1:8">
      <c r="A54" s="228" t="s">
        <v>350</v>
      </c>
      <c r="B54" s="228"/>
      <c r="C54" s="228"/>
      <c r="D54" s="228"/>
      <c r="E54" s="228"/>
      <c r="F54" s="228"/>
      <c r="G54" s="228"/>
      <c r="H54" s="228"/>
    </row>
    <row r="56" spans="1:8" ht="10.5" customHeight="1"/>
    <row r="57" spans="1:8" ht="12.75" hidden="1" customHeight="1"/>
    <row r="60" spans="1:8" ht="6.75" customHeight="1"/>
  </sheetData>
  <mergeCells count="31">
    <mergeCell ref="A8:D8"/>
    <mergeCell ref="A51:B51"/>
    <mergeCell ref="E1:H1"/>
    <mergeCell ref="E2:H2"/>
    <mergeCell ref="E3:H3"/>
    <mergeCell ref="E4:H4"/>
    <mergeCell ref="E5:H5"/>
    <mergeCell ref="A10:H10"/>
    <mergeCell ref="F12:H12"/>
    <mergeCell ref="C13:E13"/>
    <mergeCell ref="G13:H13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C52:D52"/>
    <mergeCell ref="E52:H52"/>
    <mergeCell ref="G53:H53"/>
    <mergeCell ref="A48:B48"/>
    <mergeCell ref="C48:D48"/>
    <mergeCell ref="F48:H48"/>
    <mergeCell ref="C49:D49"/>
    <mergeCell ref="E49:H49"/>
    <mergeCell ref="F51:H51"/>
  </mergeCells>
  <pageMargins left="0.70866141732283472" right="3.937007874015748E-2" top="3.937007874015748E-2" bottom="3.937007874015748E-2" header="0" footer="0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3"/>
  <sheetViews>
    <sheetView workbookViewId="0">
      <selection activeCell="B26" sqref="B26"/>
    </sheetView>
  </sheetViews>
  <sheetFormatPr defaultRowHeight="15"/>
  <cols>
    <col min="1" max="1" width="6.42578125" style="479" customWidth="1"/>
    <col min="2" max="2" width="13.7109375" style="479" customWidth="1"/>
    <col min="3" max="3" width="11.5703125" style="479" customWidth="1"/>
    <col min="4" max="4" width="9.140625" style="479"/>
    <col min="5" max="5" width="7.140625" style="479" customWidth="1"/>
    <col min="6" max="6" width="13.7109375" style="479" customWidth="1"/>
    <col min="7" max="7" width="10" style="479" customWidth="1"/>
    <col min="8" max="8" width="13.5703125" style="479" customWidth="1"/>
    <col min="9" max="9" width="9.140625" style="47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560" t="s">
        <v>353</v>
      </c>
      <c r="B2" s="560"/>
      <c r="C2" s="560"/>
      <c r="D2" s="560"/>
      <c r="E2" s="560"/>
      <c r="F2" s="560"/>
      <c r="G2" s="560"/>
      <c r="H2" s="560"/>
    </row>
    <row r="3" spans="1:8">
      <c r="A3" s="561" t="s">
        <v>304</v>
      </c>
      <c r="B3" s="561"/>
      <c r="C3" s="561"/>
      <c r="D3" s="561"/>
      <c r="E3" s="561"/>
      <c r="F3" s="561"/>
      <c r="G3" s="561"/>
      <c r="H3" s="561"/>
    </row>
    <row r="6" spans="1:8">
      <c r="A6" s="562" t="s">
        <v>354</v>
      </c>
      <c r="B6" s="562"/>
      <c r="C6" s="562"/>
      <c r="D6" s="562"/>
      <c r="E6" s="562"/>
      <c r="F6" s="562"/>
      <c r="G6" s="562"/>
      <c r="H6" s="562"/>
    </row>
    <row r="9" spans="1:8" ht="15.75" customHeight="1">
      <c r="A9" s="563" t="s">
        <v>501</v>
      </c>
      <c r="B9" s="563"/>
      <c r="C9" s="563"/>
      <c r="D9" s="563"/>
      <c r="E9" s="563"/>
      <c r="F9" s="563"/>
      <c r="G9" s="563"/>
      <c r="H9" s="563"/>
    </row>
    <row r="10" spans="1:8">
      <c r="D10" s="469"/>
    </row>
    <row r="11" spans="1:8">
      <c r="C11" s="562" t="s">
        <v>373</v>
      </c>
      <c r="D11" s="562"/>
      <c r="E11" s="562"/>
      <c r="F11" s="562"/>
    </row>
    <row r="12" spans="1:8">
      <c r="B12" s="564" t="s">
        <v>356</v>
      </c>
      <c r="C12" s="564"/>
      <c r="D12" s="564"/>
      <c r="E12" s="564"/>
      <c r="F12" s="564"/>
      <c r="G12" s="564"/>
    </row>
    <row r="14" spans="1:8" ht="15" customHeight="1">
      <c r="A14" s="565" t="s">
        <v>357</v>
      </c>
      <c r="B14" s="565"/>
      <c r="C14" s="470" t="s">
        <v>358</v>
      </c>
      <c r="D14" s="471"/>
      <c r="E14" s="471"/>
      <c r="F14" s="471"/>
      <c r="G14" s="471"/>
      <c r="H14" s="471"/>
    </row>
    <row r="15" spans="1:8">
      <c r="A15" s="566" t="s">
        <v>502</v>
      </c>
      <c r="B15" s="566"/>
      <c r="C15" s="566"/>
      <c r="D15" s="566"/>
      <c r="E15" s="566"/>
      <c r="F15" s="566"/>
      <c r="G15" s="566"/>
      <c r="H15" s="566"/>
    </row>
    <row r="16" spans="1:8" ht="28.5" customHeight="1">
      <c r="A16" s="480" t="s">
        <v>360</v>
      </c>
      <c r="B16" s="480" t="s">
        <v>361</v>
      </c>
      <c r="C16" s="567" t="s">
        <v>362</v>
      </c>
      <c r="D16" s="568"/>
      <c r="E16" s="569"/>
      <c r="F16" s="480" t="s">
        <v>363</v>
      </c>
      <c r="G16" s="481" t="s">
        <v>364</v>
      </c>
      <c r="H16" s="481" t="s">
        <v>365</v>
      </c>
    </row>
    <row r="17" spans="1:8">
      <c r="A17" s="472">
        <v>1</v>
      </c>
      <c r="B17" s="473" t="s">
        <v>245</v>
      </c>
      <c r="C17" s="559" t="s">
        <v>503</v>
      </c>
      <c r="D17" s="559"/>
      <c r="E17" s="559"/>
      <c r="F17" s="236" t="s">
        <v>21</v>
      </c>
      <c r="G17" s="474" t="s">
        <v>21</v>
      </c>
      <c r="H17" s="475">
        <v>4962.67</v>
      </c>
    </row>
    <row r="18" spans="1:8">
      <c r="A18" s="472">
        <v>2</v>
      </c>
      <c r="B18" s="473" t="s">
        <v>245</v>
      </c>
      <c r="C18" s="559" t="s">
        <v>504</v>
      </c>
      <c r="D18" s="559"/>
      <c r="E18" s="559"/>
      <c r="F18" s="236" t="s">
        <v>21</v>
      </c>
      <c r="G18" s="474" t="s">
        <v>21</v>
      </c>
      <c r="H18" s="475">
        <v>56360.09</v>
      </c>
    </row>
    <row r="19" spans="1:8">
      <c r="A19" s="472">
        <v>3</v>
      </c>
      <c r="B19" s="473" t="s">
        <v>245</v>
      </c>
      <c r="C19" s="559" t="s">
        <v>505</v>
      </c>
      <c r="D19" s="559"/>
      <c r="E19" s="559"/>
      <c r="F19" s="236" t="s">
        <v>21</v>
      </c>
      <c r="G19" s="474" t="s">
        <v>21</v>
      </c>
      <c r="H19" s="475">
        <v>829.27</v>
      </c>
    </row>
    <row r="20" spans="1:8">
      <c r="A20" s="472"/>
      <c r="B20" s="473"/>
      <c r="C20" s="571" t="s">
        <v>367</v>
      </c>
      <c r="D20" s="571"/>
      <c r="E20" s="571"/>
      <c r="F20" s="476" t="s">
        <v>21</v>
      </c>
      <c r="G20" s="477" t="s">
        <v>21</v>
      </c>
      <c r="H20" s="478">
        <f>0+H17+H18</f>
        <v>61322.759999999995</v>
      </c>
    </row>
    <row r="21" spans="1:8">
      <c r="A21" s="472">
        <v>4</v>
      </c>
      <c r="B21" s="473" t="s">
        <v>232</v>
      </c>
      <c r="C21" s="559" t="s">
        <v>366</v>
      </c>
      <c r="D21" s="559"/>
      <c r="E21" s="559"/>
      <c r="F21" s="236" t="s">
        <v>21</v>
      </c>
      <c r="G21" s="474" t="s">
        <v>21</v>
      </c>
      <c r="H21" s="475">
        <v>25.38</v>
      </c>
    </row>
    <row r="22" spans="1:8">
      <c r="A22" s="472">
        <v>5</v>
      </c>
      <c r="B22" s="473" t="s">
        <v>232</v>
      </c>
      <c r="C22" s="559" t="s">
        <v>503</v>
      </c>
      <c r="D22" s="559"/>
      <c r="E22" s="559"/>
      <c r="F22" s="236" t="s">
        <v>21</v>
      </c>
      <c r="G22" s="474" t="s">
        <v>21</v>
      </c>
      <c r="H22" s="475">
        <v>11767.33</v>
      </c>
    </row>
    <row r="23" spans="1:8">
      <c r="A23" s="472">
        <v>6</v>
      </c>
      <c r="B23" s="473" t="s">
        <v>232</v>
      </c>
      <c r="C23" s="559" t="s">
        <v>504</v>
      </c>
      <c r="D23" s="559"/>
      <c r="E23" s="559"/>
      <c r="F23" s="236" t="s">
        <v>21</v>
      </c>
      <c r="G23" s="474" t="s">
        <v>21</v>
      </c>
      <c r="H23" s="475">
        <v>47941.49</v>
      </c>
    </row>
    <row r="24" spans="1:8">
      <c r="A24" s="472">
        <v>7</v>
      </c>
      <c r="B24" s="473" t="s">
        <v>232</v>
      </c>
      <c r="C24" s="559" t="s">
        <v>505</v>
      </c>
      <c r="D24" s="559"/>
      <c r="E24" s="559"/>
      <c r="F24" s="236" t="s">
        <v>21</v>
      </c>
      <c r="G24" s="474" t="s">
        <v>21</v>
      </c>
      <c r="H24" s="475">
        <v>701.17</v>
      </c>
    </row>
    <row r="25" spans="1:8">
      <c r="A25" s="472"/>
      <c r="B25" s="473"/>
      <c r="C25" s="571" t="s">
        <v>367</v>
      </c>
      <c r="D25" s="571"/>
      <c r="E25" s="571"/>
      <c r="F25" s="476" t="s">
        <v>21</v>
      </c>
      <c r="G25" s="477" t="s">
        <v>21</v>
      </c>
      <c r="H25" s="478">
        <f>0+H21+H22+H23</f>
        <v>59734.2</v>
      </c>
    </row>
    <row r="26" spans="1:8">
      <c r="C26" s="572"/>
      <c r="D26" s="572"/>
      <c r="E26" s="572"/>
    </row>
    <row r="28" spans="1:8">
      <c r="A28" s="565" t="s">
        <v>223</v>
      </c>
      <c r="B28" s="565"/>
      <c r="C28" s="565"/>
      <c r="D28" s="565"/>
      <c r="E28" s="570" t="s">
        <v>224</v>
      </c>
      <c r="F28" s="570"/>
      <c r="G28" s="570"/>
      <c r="H28" s="570"/>
    </row>
    <row r="29" spans="1:8">
      <c r="E29" s="531" t="s">
        <v>370</v>
      </c>
      <c r="F29" s="531"/>
      <c r="G29" s="531"/>
      <c r="H29" s="531"/>
    </row>
    <row r="30" spans="1:8" ht="0.75" customHeight="1"/>
    <row r="31" spans="1:8" ht="8.25" customHeight="1"/>
    <row r="32" spans="1:8" ht="28.5" customHeight="1">
      <c r="A32" s="565" t="s">
        <v>228</v>
      </c>
      <c r="B32" s="565"/>
      <c r="C32" s="565"/>
      <c r="D32" s="565"/>
      <c r="E32" s="570" t="s">
        <v>229</v>
      </c>
      <c r="F32" s="570"/>
      <c r="G32" s="570"/>
      <c r="H32" s="570"/>
    </row>
    <row r="33" spans="5:8">
      <c r="E33" s="531" t="s">
        <v>370</v>
      </c>
      <c r="F33" s="531"/>
      <c r="G33" s="531"/>
      <c r="H33" s="531"/>
    </row>
  </sheetData>
  <mergeCells count="25">
    <mergeCell ref="A28:D28"/>
    <mergeCell ref="E29:H29"/>
    <mergeCell ref="A32:D32"/>
    <mergeCell ref="E28:H28"/>
    <mergeCell ref="C22:E22"/>
    <mergeCell ref="C23:E23"/>
    <mergeCell ref="C24:E24"/>
    <mergeCell ref="C25:E25"/>
    <mergeCell ref="C26:E26"/>
    <mergeCell ref="E33:H33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2:H32"/>
    <mergeCell ref="C20:E20"/>
    <mergeCell ref="C21:E21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3"/>
  <sheetViews>
    <sheetView workbookViewId="0">
      <selection activeCell="B12" sqref="B12:G12"/>
    </sheetView>
  </sheetViews>
  <sheetFormatPr defaultRowHeight="15"/>
  <cols>
    <col min="1" max="1" width="6.42578125" style="479" customWidth="1"/>
    <col min="2" max="2" width="13.7109375" style="479" customWidth="1"/>
    <col min="3" max="3" width="11.5703125" style="479" customWidth="1"/>
    <col min="4" max="4" width="9.140625" style="479"/>
    <col min="5" max="5" width="7.140625" style="479" customWidth="1"/>
    <col min="6" max="6" width="13.7109375" style="479" customWidth="1"/>
    <col min="7" max="7" width="10" style="479" customWidth="1"/>
    <col min="8" max="8" width="13.5703125" style="479" customWidth="1"/>
    <col min="9" max="9" width="9.140625" style="479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560" t="s">
        <v>353</v>
      </c>
      <c r="B2" s="560"/>
      <c r="C2" s="560"/>
      <c r="D2" s="560"/>
      <c r="E2" s="560"/>
      <c r="F2" s="560"/>
      <c r="G2" s="560"/>
      <c r="H2" s="560"/>
    </row>
    <row r="3" spans="1:8">
      <c r="A3" s="561" t="s">
        <v>304</v>
      </c>
      <c r="B3" s="561"/>
      <c r="C3" s="561"/>
      <c r="D3" s="561"/>
      <c r="E3" s="561"/>
      <c r="F3" s="561"/>
      <c r="G3" s="561"/>
      <c r="H3" s="561"/>
    </row>
    <row r="6" spans="1:8">
      <c r="A6" s="562" t="s">
        <v>354</v>
      </c>
      <c r="B6" s="562"/>
      <c r="C6" s="562"/>
      <c r="D6" s="562"/>
      <c r="E6" s="562"/>
      <c r="F6" s="562"/>
      <c r="G6" s="562"/>
      <c r="H6" s="562"/>
    </row>
    <row r="9" spans="1:8" ht="15.75" customHeight="1">
      <c r="A9" s="563" t="s">
        <v>501</v>
      </c>
      <c r="B9" s="563"/>
      <c r="C9" s="563"/>
      <c r="D9" s="563"/>
      <c r="E9" s="563"/>
      <c r="F9" s="563"/>
      <c r="G9" s="563"/>
      <c r="H9" s="563"/>
    </row>
    <row r="10" spans="1:8">
      <c r="D10" s="469"/>
    </row>
    <row r="11" spans="1:8">
      <c r="C11" s="562" t="s">
        <v>373</v>
      </c>
      <c r="D11" s="562"/>
      <c r="E11" s="562"/>
      <c r="F11" s="562"/>
    </row>
    <row r="12" spans="1:8">
      <c r="B12" s="564" t="s">
        <v>356</v>
      </c>
      <c r="C12" s="564"/>
      <c r="D12" s="564"/>
      <c r="E12" s="564"/>
      <c r="F12" s="564"/>
      <c r="G12" s="564"/>
    </row>
    <row r="14" spans="1:8" ht="15" customHeight="1">
      <c r="A14" s="565" t="s">
        <v>357</v>
      </c>
      <c r="B14" s="565"/>
      <c r="C14" s="470" t="s">
        <v>358</v>
      </c>
      <c r="D14" s="471"/>
      <c r="E14" s="471"/>
      <c r="F14" s="471"/>
      <c r="G14" s="471"/>
      <c r="H14" s="471"/>
    </row>
    <row r="15" spans="1:8">
      <c r="A15" s="566" t="s">
        <v>502</v>
      </c>
      <c r="B15" s="566"/>
      <c r="C15" s="566"/>
      <c r="D15" s="566"/>
      <c r="E15" s="566"/>
      <c r="F15" s="566"/>
      <c r="G15" s="566"/>
      <c r="H15" s="566"/>
    </row>
    <row r="16" spans="1:8" ht="28.5" customHeight="1">
      <c r="A16" s="480" t="s">
        <v>360</v>
      </c>
      <c r="B16" s="480" t="s">
        <v>361</v>
      </c>
      <c r="C16" s="567" t="s">
        <v>362</v>
      </c>
      <c r="D16" s="568"/>
      <c r="E16" s="569"/>
      <c r="F16" s="480" t="s">
        <v>363</v>
      </c>
      <c r="G16" s="481" t="s">
        <v>364</v>
      </c>
      <c r="H16" s="481" t="s">
        <v>365</v>
      </c>
    </row>
    <row r="17" spans="1:8">
      <c r="A17" s="472">
        <v>1</v>
      </c>
      <c r="B17" s="473" t="s">
        <v>245</v>
      </c>
      <c r="C17" s="559" t="s">
        <v>503</v>
      </c>
      <c r="D17" s="559"/>
      <c r="E17" s="559"/>
      <c r="F17" s="236" t="s">
        <v>371</v>
      </c>
      <c r="G17" s="474">
        <v>1</v>
      </c>
      <c r="H17" s="475">
        <v>4962.67</v>
      </c>
    </row>
    <row r="18" spans="1:8">
      <c r="A18" s="472">
        <v>2</v>
      </c>
      <c r="B18" s="473" t="s">
        <v>245</v>
      </c>
      <c r="C18" s="559" t="s">
        <v>504</v>
      </c>
      <c r="D18" s="559"/>
      <c r="E18" s="559"/>
      <c r="F18" s="236" t="s">
        <v>371</v>
      </c>
      <c r="G18" s="474">
        <v>1</v>
      </c>
      <c r="H18" s="475">
        <v>56360.09</v>
      </c>
    </row>
    <row r="19" spans="1:8">
      <c r="A19" s="472">
        <v>3</v>
      </c>
      <c r="B19" s="473" t="s">
        <v>245</v>
      </c>
      <c r="C19" s="559" t="s">
        <v>505</v>
      </c>
      <c r="D19" s="559"/>
      <c r="E19" s="559"/>
      <c r="F19" s="236" t="s">
        <v>371</v>
      </c>
      <c r="G19" s="474">
        <v>1</v>
      </c>
      <c r="H19" s="475">
        <v>829.27</v>
      </c>
    </row>
    <row r="20" spans="1:8">
      <c r="A20" s="472"/>
      <c r="B20" s="473"/>
      <c r="C20" s="571" t="s">
        <v>367</v>
      </c>
      <c r="D20" s="571"/>
      <c r="E20" s="571"/>
      <c r="F20" s="476" t="s">
        <v>371</v>
      </c>
      <c r="G20" s="477">
        <v>1</v>
      </c>
      <c r="H20" s="478">
        <f>0+H17+H18</f>
        <v>61322.759999999995</v>
      </c>
    </row>
    <row r="21" spans="1:8">
      <c r="A21" s="472">
        <v>4</v>
      </c>
      <c r="B21" s="473" t="s">
        <v>232</v>
      </c>
      <c r="C21" s="559" t="s">
        <v>366</v>
      </c>
      <c r="D21" s="559"/>
      <c r="E21" s="559"/>
      <c r="F21" s="236" t="s">
        <v>371</v>
      </c>
      <c r="G21" s="474">
        <v>1</v>
      </c>
      <c r="H21" s="475">
        <v>25.38</v>
      </c>
    </row>
    <row r="22" spans="1:8">
      <c r="A22" s="472">
        <v>5</v>
      </c>
      <c r="B22" s="473" t="s">
        <v>232</v>
      </c>
      <c r="C22" s="559" t="s">
        <v>503</v>
      </c>
      <c r="D22" s="559"/>
      <c r="E22" s="559"/>
      <c r="F22" s="236" t="s">
        <v>371</v>
      </c>
      <c r="G22" s="474">
        <v>1</v>
      </c>
      <c r="H22" s="475">
        <v>11767.33</v>
      </c>
    </row>
    <row r="23" spans="1:8">
      <c r="A23" s="472">
        <v>6</v>
      </c>
      <c r="B23" s="473" t="s">
        <v>232</v>
      </c>
      <c r="C23" s="559" t="s">
        <v>504</v>
      </c>
      <c r="D23" s="559"/>
      <c r="E23" s="559"/>
      <c r="F23" s="236" t="s">
        <v>371</v>
      </c>
      <c r="G23" s="474">
        <v>1</v>
      </c>
      <c r="H23" s="475">
        <v>47941.49</v>
      </c>
    </row>
    <row r="24" spans="1:8">
      <c r="A24" s="472">
        <v>7</v>
      </c>
      <c r="B24" s="473" t="s">
        <v>232</v>
      </c>
      <c r="C24" s="559" t="s">
        <v>505</v>
      </c>
      <c r="D24" s="559"/>
      <c r="E24" s="559"/>
      <c r="F24" s="236" t="s">
        <v>371</v>
      </c>
      <c r="G24" s="474">
        <v>1</v>
      </c>
      <c r="H24" s="475">
        <v>701.17</v>
      </c>
    </row>
    <row r="25" spans="1:8">
      <c r="A25" s="472"/>
      <c r="B25" s="473"/>
      <c r="C25" s="571" t="s">
        <v>367</v>
      </c>
      <c r="D25" s="571"/>
      <c r="E25" s="571"/>
      <c r="F25" s="476" t="s">
        <v>371</v>
      </c>
      <c r="G25" s="477">
        <v>1</v>
      </c>
      <c r="H25" s="478">
        <f>0+H21+H22+H23</f>
        <v>59734.2</v>
      </c>
    </row>
    <row r="26" spans="1:8">
      <c r="C26" s="572"/>
      <c r="D26" s="572"/>
      <c r="E26" s="572"/>
    </row>
    <row r="28" spans="1:8">
      <c r="A28" s="565" t="s">
        <v>223</v>
      </c>
      <c r="B28" s="565"/>
      <c r="C28" s="565"/>
      <c r="D28" s="565"/>
      <c r="E28" s="570" t="s">
        <v>224</v>
      </c>
      <c r="F28" s="570"/>
      <c r="G28" s="570"/>
      <c r="H28" s="570"/>
    </row>
    <row r="29" spans="1:8">
      <c r="E29" s="531" t="s">
        <v>370</v>
      </c>
      <c r="F29" s="531"/>
      <c r="G29" s="531"/>
      <c r="H29" s="531"/>
    </row>
    <row r="30" spans="1:8" ht="0.75" customHeight="1"/>
    <row r="31" spans="1:8" ht="12.75" customHeight="1"/>
    <row r="32" spans="1:8" ht="28.5" customHeight="1">
      <c r="A32" s="565" t="s">
        <v>228</v>
      </c>
      <c r="B32" s="565"/>
      <c r="C32" s="565"/>
      <c r="D32" s="565"/>
      <c r="E32" s="570" t="s">
        <v>229</v>
      </c>
      <c r="F32" s="570"/>
      <c r="G32" s="570"/>
      <c r="H32" s="570"/>
    </row>
    <row r="33" spans="5:8">
      <c r="E33" s="531" t="s">
        <v>370</v>
      </c>
      <c r="F33" s="531"/>
      <c r="G33" s="531"/>
      <c r="H33" s="531"/>
    </row>
  </sheetData>
  <mergeCells count="25">
    <mergeCell ref="A28:D28"/>
    <mergeCell ref="E29:H29"/>
    <mergeCell ref="A32:D32"/>
    <mergeCell ref="E28:H28"/>
    <mergeCell ref="C22:E22"/>
    <mergeCell ref="C23:E23"/>
    <mergeCell ref="C24:E24"/>
    <mergeCell ref="C25:E25"/>
    <mergeCell ref="C26:E26"/>
    <mergeCell ref="E33:H33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2:H32"/>
    <mergeCell ref="C20:E20"/>
    <mergeCell ref="C21:E21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workbookViewId="0">
      <selection activeCell="A35" sqref="A35:D35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584" t="s">
        <v>353</v>
      </c>
      <c r="B2" s="584"/>
      <c r="C2" s="584"/>
      <c r="D2" s="584"/>
      <c r="E2" s="584"/>
      <c r="F2" s="584"/>
      <c r="G2" s="584"/>
      <c r="H2" s="584"/>
    </row>
    <row r="3" spans="1:8">
      <c r="A3" s="585" t="s">
        <v>304</v>
      </c>
      <c r="B3" s="585"/>
      <c r="C3" s="585"/>
      <c r="D3" s="585"/>
      <c r="E3" s="585"/>
      <c r="F3" s="585"/>
      <c r="G3" s="585"/>
      <c r="H3" s="585"/>
    </row>
    <row r="6" spans="1:8">
      <c r="A6" s="586" t="s">
        <v>354</v>
      </c>
      <c r="B6" s="586"/>
      <c r="C6" s="586"/>
      <c r="D6" s="586"/>
      <c r="E6" s="586"/>
      <c r="F6" s="586"/>
      <c r="G6" s="586"/>
      <c r="H6" s="586"/>
    </row>
    <row r="9" spans="1:8" ht="15.75">
      <c r="A9" s="587" t="s">
        <v>355</v>
      </c>
      <c r="B9" s="587"/>
      <c r="C9" s="587"/>
      <c r="D9" s="587"/>
      <c r="E9" s="587"/>
      <c r="F9" s="587"/>
      <c r="G9" s="587"/>
      <c r="H9" s="587"/>
    </row>
    <row r="10" spans="1:8">
      <c r="D10" s="231"/>
    </row>
    <row r="11" spans="1:8">
      <c r="C11" s="586" t="s">
        <v>373</v>
      </c>
      <c r="D11" s="586"/>
      <c r="E11" s="586"/>
      <c r="F11" s="586"/>
    </row>
    <row r="12" spans="1:8">
      <c r="B12" s="583" t="s">
        <v>356</v>
      </c>
      <c r="C12" s="583"/>
      <c r="D12" s="583"/>
      <c r="E12" s="583"/>
      <c r="F12" s="583"/>
      <c r="G12" s="583"/>
    </row>
    <row r="14" spans="1:8">
      <c r="A14" s="574" t="s">
        <v>357</v>
      </c>
      <c r="B14" s="574"/>
      <c r="C14" s="232" t="s">
        <v>358</v>
      </c>
      <c r="D14" s="233"/>
      <c r="E14" s="233"/>
      <c r="F14" s="233"/>
      <c r="G14" s="233"/>
      <c r="H14" s="233"/>
    </row>
    <row r="15" spans="1:8">
      <c r="A15" s="579" t="s">
        <v>359</v>
      </c>
      <c r="B15" s="579"/>
      <c r="C15" s="579"/>
      <c r="D15" s="579"/>
      <c r="E15" s="579"/>
      <c r="F15" s="579"/>
      <c r="G15" s="579"/>
      <c r="H15" s="579"/>
    </row>
    <row r="16" spans="1:8" ht="28.5">
      <c r="A16" s="242" t="s">
        <v>360</v>
      </c>
      <c r="B16" s="242" t="s">
        <v>361</v>
      </c>
      <c r="C16" s="580" t="s">
        <v>362</v>
      </c>
      <c r="D16" s="581"/>
      <c r="E16" s="582"/>
      <c r="F16" s="242" t="s">
        <v>363</v>
      </c>
      <c r="G16" s="243" t="s">
        <v>364</v>
      </c>
      <c r="H16" s="243" t="s">
        <v>365</v>
      </c>
    </row>
    <row r="17" spans="1:8">
      <c r="A17" s="234">
        <v>1</v>
      </c>
      <c r="B17" s="235" t="s">
        <v>245</v>
      </c>
      <c r="C17" s="577" t="s">
        <v>366</v>
      </c>
      <c r="D17" s="577"/>
      <c r="E17" s="577"/>
      <c r="F17" s="236" t="s">
        <v>21</v>
      </c>
      <c r="G17" s="237" t="s">
        <v>21</v>
      </c>
      <c r="H17" s="238">
        <v>458900</v>
      </c>
    </row>
    <row r="18" spans="1:8">
      <c r="A18" s="234"/>
      <c r="B18" s="235"/>
      <c r="C18" s="576" t="s">
        <v>367</v>
      </c>
      <c r="D18" s="576"/>
      <c r="E18" s="576"/>
      <c r="F18" s="239" t="s">
        <v>21</v>
      </c>
      <c r="G18" s="240" t="s">
        <v>21</v>
      </c>
      <c r="H18" s="241">
        <f>0+H17</f>
        <v>458900</v>
      </c>
    </row>
    <row r="19" spans="1:8">
      <c r="A19" s="234">
        <v>2</v>
      </c>
      <c r="B19" s="235" t="s">
        <v>253</v>
      </c>
      <c r="C19" s="577" t="s">
        <v>366</v>
      </c>
      <c r="D19" s="577"/>
      <c r="E19" s="577"/>
      <c r="F19" s="236" t="s">
        <v>21</v>
      </c>
      <c r="G19" s="237" t="s">
        <v>21</v>
      </c>
      <c r="H19" s="238">
        <v>2500</v>
      </c>
    </row>
    <row r="20" spans="1:8">
      <c r="A20" s="234"/>
      <c r="B20" s="235"/>
      <c r="C20" s="576" t="s">
        <v>367</v>
      </c>
      <c r="D20" s="576"/>
      <c r="E20" s="576"/>
      <c r="F20" s="239" t="s">
        <v>21</v>
      </c>
      <c r="G20" s="240" t="s">
        <v>21</v>
      </c>
      <c r="H20" s="241">
        <f>0+H19</f>
        <v>2500</v>
      </c>
    </row>
    <row r="21" spans="1:8">
      <c r="A21" s="234">
        <v>3</v>
      </c>
      <c r="B21" s="235" t="s">
        <v>232</v>
      </c>
      <c r="C21" s="577" t="s">
        <v>368</v>
      </c>
      <c r="D21" s="577"/>
      <c r="E21" s="577"/>
      <c r="F21" s="236" t="s">
        <v>21</v>
      </c>
      <c r="G21" s="237" t="s">
        <v>21</v>
      </c>
      <c r="H21" s="238">
        <v>8591.02</v>
      </c>
    </row>
    <row r="22" spans="1:8">
      <c r="A22" s="234">
        <v>4</v>
      </c>
      <c r="B22" s="235" t="s">
        <v>232</v>
      </c>
      <c r="C22" s="577" t="s">
        <v>369</v>
      </c>
      <c r="D22" s="577"/>
      <c r="E22" s="577"/>
      <c r="F22" s="236" t="s">
        <v>21</v>
      </c>
      <c r="G22" s="237" t="s">
        <v>21</v>
      </c>
      <c r="H22" s="238">
        <v>29708.78</v>
      </c>
    </row>
    <row r="23" spans="1:8">
      <c r="A23" s="234">
        <v>5</v>
      </c>
      <c r="B23" s="235" t="s">
        <v>232</v>
      </c>
      <c r="C23" s="577" t="s">
        <v>366</v>
      </c>
      <c r="D23" s="577"/>
      <c r="E23" s="577"/>
      <c r="F23" s="236" t="s">
        <v>21</v>
      </c>
      <c r="G23" s="237" t="s">
        <v>21</v>
      </c>
      <c r="H23" s="238">
        <v>884046.03</v>
      </c>
    </row>
    <row r="24" spans="1:8">
      <c r="A24" s="234"/>
      <c r="B24" s="235"/>
      <c r="C24" s="576" t="s">
        <v>367</v>
      </c>
      <c r="D24" s="576"/>
      <c r="E24" s="576"/>
      <c r="F24" s="239" t="s">
        <v>21</v>
      </c>
      <c r="G24" s="240" t="s">
        <v>21</v>
      </c>
      <c r="H24" s="241">
        <f>0+H21+H22+H23</f>
        <v>922345.83000000007</v>
      </c>
    </row>
    <row r="25" spans="1:8">
      <c r="A25" s="234">
        <v>6</v>
      </c>
      <c r="B25" s="235" t="s">
        <v>247</v>
      </c>
      <c r="C25" s="577" t="s">
        <v>366</v>
      </c>
      <c r="D25" s="577"/>
      <c r="E25" s="577"/>
      <c r="F25" s="236" t="s">
        <v>21</v>
      </c>
      <c r="G25" s="237" t="s">
        <v>21</v>
      </c>
      <c r="H25" s="238">
        <v>30100</v>
      </c>
    </row>
    <row r="26" spans="1:8">
      <c r="A26" s="234"/>
      <c r="B26" s="235"/>
      <c r="C26" s="576" t="s">
        <v>367</v>
      </c>
      <c r="D26" s="576"/>
      <c r="E26" s="576"/>
      <c r="F26" s="239" t="s">
        <v>21</v>
      </c>
      <c r="G26" s="240" t="s">
        <v>21</v>
      </c>
      <c r="H26" s="241">
        <f>0+H25</f>
        <v>30100</v>
      </c>
    </row>
    <row r="27" spans="1:8">
      <c r="A27" s="234">
        <v>7</v>
      </c>
      <c r="B27" s="235" t="s">
        <v>249</v>
      </c>
      <c r="C27" s="577" t="s">
        <v>366</v>
      </c>
      <c r="D27" s="577"/>
      <c r="E27" s="577"/>
      <c r="F27" s="236" t="s">
        <v>21</v>
      </c>
      <c r="G27" s="237" t="s">
        <v>21</v>
      </c>
      <c r="H27" s="238">
        <v>3553</v>
      </c>
    </row>
    <row r="28" spans="1:8">
      <c r="A28" s="234"/>
      <c r="B28" s="235"/>
      <c r="C28" s="576" t="s">
        <v>367</v>
      </c>
      <c r="D28" s="576"/>
      <c r="E28" s="576"/>
      <c r="F28" s="239" t="s">
        <v>21</v>
      </c>
      <c r="G28" s="240" t="s">
        <v>21</v>
      </c>
      <c r="H28" s="241">
        <f>0+H27</f>
        <v>3553</v>
      </c>
    </row>
    <row r="29" spans="1:8">
      <c r="C29" s="578"/>
      <c r="D29" s="578"/>
      <c r="E29" s="578"/>
    </row>
    <row r="31" spans="1:8">
      <c r="A31" s="574" t="s">
        <v>223</v>
      </c>
      <c r="B31" s="574"/>
      <c r="C31" s="574"/>
      <c r="D31" s="574"/>
      <c r="E31" s="575" t="s">
        <v>224</v>
      </c>
      <c r="F31" s="575"/>
      <c r="G31" s="575"/>
      <c r="H31" s="575"/>
    </row>
    <row r="32" spans="1:8">
      <c r="E32" s="573" t="s">
        <v>370</v>
      </c>
      <c r="F32" s="573"/>
      <c r="G32" s="573"/>
      <c r="H32" s="573"/>
    </row>
    <row r="34" spans="1:8" ht="0.75" customHeight="1"/>
    <row r="35" spans="1:8" ht="29.25" customHeight="1">
      <c r="A35" s="574" t="s">
        <v>228</v>
      </c>
      <c r="B35" s="574"/>
      <c r="C35" s="574"/>
      <c r="D35" s="574"/>
      <c r="E35" s="575" t="s">
        <v>229</v>
      </c>
      <c r="F35" s="575"/>
      <c r="G35" s="575"/>
      <c r="H35" s="575"/>
    </row>
    <row r="36" spans="1:8">
      <c r="E36" s="573" t="s">
        <v>370</v>
      </c>
      <c r="F36" s="573"/>
      <c r="G36" s="573"/>
      <c r="H36" s="573"/>
    </row>
  </sheetData>
  <mergeCells count="28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2:H32"/>
    <mergeCell ref="A35:D35"/>
    <mergeCell ref="E35:H35"/>
    <mergeCell ref="E36:H36"/>
    <mergeCell ref="C26:E26"/>
    <mergeCell ref="C27:E27"/>
    <mergeCell ref="C28:E28"/>
    <mergeCell ref="C29:E29"/>
    <mergeCell ref="A31:D31"/>
    <mergeCell ref="E31:H31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B12" sqref="B12:G12"/>
    </sheetView>
  </sheetViews>
  <sheetFormatPr defaultRowHeight="15"/>
  <cols>
    <col min="1" max="1" width="6.42578125" style="230" customWidth="1"/>
    <col min="2" max="2" width="13.7109375" style="230" customWidth="1"/>
    <col min="3" max="3" width="11.5703125" style="230" customWidth="1"/>
    <col min="4" max="4" width="9.140625" style="230"/>
    <col min="5" max="5" width="7.140625" style="230" customWidth="1"/>
    <col min="6" max="6" width="13.7109375" style="230" customWidth="1"/>
    <col min="7" max="7" width="10" style="230" customWidth="1"/>
    <col min="8" max="8" width="13.5703125" style="230" customWidth="1"/>
    <col min="9" max="9" width="9.140625" style="23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8">
      <c r="A2" s="584" t="s">
        <v>353</v>
      </c>
      <c r="B2" s="584"/>
      <c r="C2" s="584"/>
      <c r="D2" s="584"/>
      <c r="E2" s="584"/>
      <c r="F2" s="584"/>
      <c r="G2" s="584"/>
      <c r="H2" s="584"/>
    </row>
    <row r="3" spans="1:8">
      <c r="A3" s="585" t="s">
        <v>304</v>
      </c>
      <c r="B3" s="585"/>
      <c r="C3" s="585"/>
      <c r="D3" s="585"/>
      <c r="E3" s="585"/>
      <c r="F3" s="585"/>
      <c r="G3" s="585"/>
      <c r="H3" s="585"/>
    </row>
    <row r="6" spans="1:8">
      <c r="A6" s="586" t="s">
        <v>354</v>
      </c>
      <c r="B6" s="586"/>
      <c r="C6" s="586"/>
      <c r="D6" s="586"/>
      <c r="E6" s="586"/>
      <c r="F6" s="586"/>
      <c r="G6" s="586"/>
      <c r="H6" s="586"/>
    </row>
    <row r="9" spans="1:8" ht="15.75">
      <c r="A9" s="587" t="s">
        <v>355</v>
      </c>
      <c r="B9" s="587"/>
      <c r="C9" s="587"/>
      <c r="D9" s="587"/>
      <c r="E9" s="587"/>
      <c r="F9" s="587"/>
      <c r="G9" s="587"/>
      <c r="H9" s="587"/>
    </row>
    <row r="10" spans="1:8">
      <c r="D10" s="231"/>
    </row>
    <row r="11" spans="1:8">
      <c r="C11" s="586" t="s">
        <v>373</v>
      </c>
      <c r="D11" s="586"/>
      <c r="E11" s="586"/>
      <c r="F11" s="586"/>
    </row>
    <row r="12" spans="1:8">
      <c r="B12" s="583" t="s">
        <v>356</v>
      </c>
      <c r="C12" s="583"/>
      <c r="D12" s="583"/>
      <c r="E12" s="583"/>
      <c r="F12" s="583"/>
      <c r="G12" s="583"/>
    </row>
    <row r="14" spans="1:8">
      <c r="A14" s="574" t="s">
        <v>357</v>
      </c>
      <c r="B14" s="574"/>
      <c r="C14" s="232" t="s">
        <v>358</v>
      </c>
      <c r="D14" s="233"/>
      <c r="E14" s="233"/>
      <c r="F14" s="233"/>
      <c r="G14" s="233"/>
      <c r="H14" s="233"/>
    </row>
    <row r="15" spans="1:8">
      <c r="A15" s="579" t="s">
        <v>359</v>
      </c>
      <c r="B15" s="579"/>
      <c r="C15" s="579"/>
      <c r="D15" s="579"/>
      <c r="E15" s="579"/>
      <c r="F15" s="579"/>
      <c r="G15" s="579"/>
      <c r="H15" s="579"/>
    </row>
    <row r="16" spans="1:8" ht="28.5">
      <c r="A16" s="242" t="s">
        <v>360</v>
      </c>
      <c r="B16" s="242" t="s">
        <v>361</v>
      </c>
      <c r="C16" s="580" t="s">
        <v>362</v>
      </c>
      <c r="D16" s="581"/>
      <c r="E16" s="582"/>
      <c r="F16" s="242" t="s">
        <v>363</v>
      </c>
      <c r="G16" s="243" t="s">
        <v>364</v>
      </c>
      <c r="H16" s="243" t="s">
        <v>365</v>
      </c>
    </row>
    <row r="17" spans="1:8">
      <c r="A17" s="234">
        <v>1</v>
      </c>
      <c r="B17" s="235" t="s">
        <v>245</v>
      </c>
      <c r="C17" s="577" t="s">
        <v>366</v>
      </c>
      <c r="D17" s="577"/>
      <c r="E17" s="577"/>
      <c r="F17" s="236" t="s">
        <v>371</v>
      </c>
      <c r="G17" s="237">
        <v>1</v>
      </c>
      <c r="H17" s="238">
        <v>458900</v>
      </c>
    </row>
    <row r="18" spans="1:8">
      <c r="A18" s="234"/>
      <c r="B18" s="235"/>
      <c r="C18" s="576" t="s">
        <v>367</v>
      </c>
      <c r="D18" s="576"/>
      <c r="E18" s="576"/>
      <c r="F18" s="239" t="s">
        <v>371</v>
      </c>
      <c r="G18" s="240">
        <v>1</v>
      </c>
      <c r="H18" s="241">
        <f>0+H17</f>
        <v>458900</v>
      </c>
    </row>
    <row r="19" spans="1:8">
      <c r="A19" s="234">
        <v>2</v>
      </c>
      <c r="B19" s="235" t="s">
        <v>253</v>
      </c>
      <c r="C19" s="577" t="s">
        <v>366</v>
      </c>
      <c r="D19" s="577"/>
      <c r="E19" s="577"/>
      <c r="F19" s="236" t="s">
        <v>371</v>
      </c>
      <c r="G19" s="237">
        <v>1</v>
      </c>
      <c r="H19" s="238">
        <v>2500</v>
      </c>
    </row>
    <row r="20" spans="1:8">
      <c r="A20" s="234"/>
      <c r="B20" s="235"/>
      <c r="C20" s="576" t="s">
        <v>367</v>
      </c>
      <c r="D20" s="576"/>
      <c r="E20" s="576"/>
      <c r="F20" s="239" t="s">
        <v>371</v>
      </c>
      <c r="G20" s="240">
        <v>1</v>
      </c>
      <c r="H20" s="241">
        <f>0+H19</f>
        <v>2500</v>
      </c>
    </row>
    <row r="21" spans="1:8">
      <c r="A21" s="234">
        <v>3</v>
      </c>
      <c r="B21" s="235" t="s">
        <v>232</v>
      </c>
      <c r="C21" s="577" t="s">
        <v>366</v>
      </c>
      <c r="D21" s="577"/>
      <c r="E21" s="577"/>
      <c r="F21" s="236" t="s">
        <v>372</v>
      </c>
      <c r="G21" s="237">
        <v>9</v>
      </c>
      <c r="H21" s="238">
        <v>20530</v>
      </c>
    </row>
    <row r="22" spans="1:8">
      <c r="A22" s="234"/>
      <c r="B22" s="235"/>
      <c r="C22" s="576" t="s">
        <v>367</v>
      </c>
      <c r="D22" s="576"/>
      <c r="E22" s="576"/>
      <c r="F22" s="239" t="s">
        <v>372</v>
      </c>
      <c r="G22" s="240">
        <v>9</v>
      </c>
      <c r="H22" s="241">
        <f>0+H21</f>
        <v>20530</v>
      </c>
    </row>
    <row r="23" spans="1:8">
      <c r="A23" s="234">
        <v>4</v>
      </c>
      <c r="B23" s="235" t="s">
        <v>232</v>
      </c>
      <c r="C23" s="577" t="s">
        <v>368</v>
      </c>
      <c r="D23" s="577"/>
      <c r="E23" s="577"/>
      <c r="F23" s="236" t="s">
        <v>371</v>
      </c>
      <c r="G23" s="237">
        <v>1</v>
      </c>
      <c r="H23" s="238">
        <v>8591.02</v>
      </c>
    </row>
    <row r="24" spans="1:8">
      <c r="A24" s="234">
        <v>5</v>
      </c>
      <c r="B24" s="235" t="s">
        <v>232</v>
      </c>
      <c r="C24" s="577" t="s">
        <v>369</v>
      </c>
      <c r="D24" s="577"/>
      <c r="E24" s="577"/>
      <c r="F24" s="236" t="s">
        <v>371</v>
      </c>
      <c r="G24" s="237">
        <v>1</v>
      </c>
      <c r="H24" s="238">
        <v>29708.78</v>
      </c>
    </row>
    <row r="25" spans="1:8">
      <c r="A25" s="234">
        <v>6</v>
      </c>
      <c r="B25" s="235" t="s">
        <v>232</v>
      </c>
      <c r="C25" s="577" t="s">
        <v>366</v>
      </c>
      <c r="D25" s="577"/>
      <c r="E25" s="577"/>
      <c r="F25" s="236" t="s">
        <v>371</v>
      </c>
      <c r="G25" s="237">
        <v>1</v>
      </c>
      <c r="H25" s="238">
        <v>863516.03</v>
      </c>
    </row>
    <row r="26" spans="1:8">
      <c r="A26" s="234"/>
      <c r="B26" s="235"/>
      <c r="C26" s="576" t="s">
        <v>367</v>
      </c>
      <c r="D26" s="576"/>
      <c r="E26" s="576"/>
      <c r="F26" s="239" t="s">
        <v>371</v>
      </c>
      <c r="G26" s="240">
        <v>1</v>
      </c>
      <c r="H26" s="241">
        <f>0+H23+H24+H25</f>
        <v>901815.83000000007</v>
      </c>
    </row>
    <row r="27" spans="1:8">
      <c r="A27" s="234">
        <v>7</v>
      </c>
      <c r="B27" s="235" t="s">
        <v>247</v>
      </c>
      <c r="C27" s="577" t="s">
        <v>366</v>
      </c>
      <c r="D27" s="577"/>
      <c r="E27" s="577"/>
      <c r="F27" s="236" t="s">
        <v>371</v>
      </c>
      <c r="G27" s="237">
        <v>1</v>
      </c>
      <c r="H27" s="238">
        <v>30100</v>
      </c>
    </row>
    <row r="28" spans="1:8">
      <c r="A28" s="234"/>
      <c r="B28" s="235"/>
      <c r="C28" s="576" t="s">
        <v>367</v>
      </c>
      <c r="D28" s="576"/>
      <c r="E28" s="576"/>
      <c r="F28" s="239" t="s">
        <v>371</v>
      </c>
      <c r="G28" s="240">
        <v>1</v>
      </c>
      <c r="H28" s="241">
        <f>0+H27</f>
        <v>30100</v>
      </c>
    </row>
    <row r="29" spans="1:8">
      <c r="A29" s="234">
        <v>8</v>
      </c>
      <c r="B29" s="235" t="s">
        <v>249</v>
      </c>
      <c r="C29" s="577" t="s">
        <v>366</v>
      </c>
      <c r="D29" s="577"/>
      <c r="E29" s="577"/>
      <c r="F29" s="236" t="s">
        <v>371</v>
      </c>
      <c r="G29" s="237">
        <v>1</v>
      </c>
      <c r="H29" s="238">
        <v>3553</v>
      </c>
    </row>
    <row r="30" spans="1:8">
      <c r="A30" s="234"/>
      <c r="B30" s="235"/>
      <c r="C30" s="576" t="s">
        <v>367</v>
      </c>
      <c r="D30" s="576"/>
      <c r="E30" s="576"/>
      <c r="F30" s="239" t="s">
        <v>371</v>
      </c>
      <c r="G30" s="240">
        <v>1</v>
      </c>
      <c r="H30" s="241">
        <f>0+H29</f>
        <v>3553</v>
      </c>
    </row>
    <row r="31" spans="1:8">
      <c r="C31" s="578"/>
      <c r="D31" s="578"/>
      <c r="E31" s="578"/>
    </row>
    <row r="33" spans="1:8">
      <c r="A33" s="574" t="s">
        <v>223</v>
      </c>
      <c r="B33" s="574"/>
      <c r="C33" s="574"/>
      <c r="D33" s="574"/>
      <c r="E33" s="575" t="s">
        <v>224</v>
      </c>
      <c r="F33" s="575"/>
      <c r="G33" s="575"/>
      <c r="H33" s="575"/>
    </row>
    <row r="34" spans="1:8">
      <c r="E34" s="573" t="s">
        <v>370</v>
      </c>
      <c r="F34" s="573"/>
      <c r="G34" s="573"/>
      <c r="H34" s="573"/>
    </row>
    <row r="35" spans="1:8" ht="14.25" customHeight="1"/>
    <row r="36" spans="1:8" hidden="1"/>
    <row r="37" spans="1:8" ht="27.75" customHeight="1">
      <c r="A37" s="574" t="s">
        <v>228</v>
      </c>
      <c r="B37" s="574"/>
      <c r="C37" s="574"/>
      <c r="D37" s="574"/>
      <c r="E37" s="575" t="s">
        <v>229</v>
      </c>
      <c r="F37" s="575"/>
      <c r="G37" s="575"/>
      <c r="H37" s="575"/>
    </row>
    <row r="38" spans="1:8">
      <c r="E38" s="573" t="s">
        <v>370</v>
      </c>
      <c r="F38" s="573"/>
      <c r="G38" s="573"/>
      <c r="H38" s="573"/>
    </row>
  </sheetData>
  <mergeCells count="30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8:H38"/>
    <mergeCell ref="C26:E26"/>
    <mergeCell ref="C27:E27"/>
    <mergeCell ref="C28:E28"/>
    <mergeCell ref="C29:E29"/>
    <mergeCell ref="C30:E30"/>
    <mergeCell ref="C31:E31"/>
    <mergeCell ref="A33:D33"/>
    <mergeCell ref="E33:H33"/>
    <mergeCell ref="E34:H34"/>
    <mergeCell ref="A37:D37"/>
    <mergeCell ref="E37:H37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activeCell="A33" sqref="A33"/>
    </sheetView>
  </sheetViews>
  <sheetFormatPr defaultRowHeight="15"/>
  <cols>
    <col min="5" max="5" width="11.7109375" customWidth="1"/>
    <col min="6" max="6" width="4.28515625" customWidth="1"/>
    <col min="9" max="9" width="6.5703125" customWidth="1"/>
    <col min="11" max="11" width="5.28515625" customWidth="1"/>
    <col min="12" max="12" width="8.7109375" customWidth="1"/>
    <col min="13" max="13" width="7.5703125" customWidth="1"/>
    <col min="14" max="14" width="17.85546875" customWidth="1"/>
  </cols>
  <sheetData>
    <row r="1" spans="1:16">
      <c r="M1" t="s">
        <v>374</v>
      </c>
    </row>
    <row r="2" spans="1:16">
      <c r="M2" t="s">
        <v>299</v>
      </c>
    </row>
    <row r="3" spans="1:16">
      <c r="M3" t="s">
        <v>300</v>
      </c>
    </row>
    <row r="4" spans="1:16" ht="15.75" customHeight="1">
      <c r="A4" s="639" t="s">
        <v>375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244"/>
      <c r="N4" s="245"/>
      <c r="O4" s="245"/>
      <c r="P4" s="246"/>
    </row>
    <row r="5" spans="1:16" ht="16.5" customHeight="1">
      <c r="B5" s="545" t="s">
        <v>304</v>
      </c>
      <c r="C5" s="545"/>
      <c r="D5" s="545"/>
      <c r="E5" s="545"/>
      <c r="M5" t="s">
        <v>376</v>
      </c>
    </row>
    <row r="6" spans="1:16" ht="9.75" customHeight="1"/>
    <row r="7" spans="1:16">
      <c r="A7" s="247"/>
      <c r="B7" s="268" t="s">
        <v>377</v>
      </c>
      <c r="C7" s="268"/>
      <c r="D7" s="268"/>
      <c r="E7" s="268"/>
      <c r="F7" s="268"/>
      <c r="G7" s="247"/>
      <c r="H7" s="247"/>
      <c r="I7" s="247"/>
      <c r="J7" s="247"/>
      <c r="K7" s="247"/>
      <c r="L7" s="247"/>
      <c r="M7" s="247"/>
      <c r="N7" s="247"/>
    </row>
    <row r="8" spans="1:16" ht="10.5" customHeight="1">
      <c r="A8" s="247"/>
      <c r="B8" s="640" t="s">
        <v>378</v>
      </c>
      <c r="C8" s="640"/>
      <c r="D8" s="640"/>
      <c r="E8" s="640"/>
      <c r="F8" s="247"/>
      <c r="G8" s="247"/>
      <c r="H8" s="247"/>
      <c r="I8" s="247"/>
      <c r="J8" s="247"/>
      <c r="K8" s="247"/>
      <c r="L8" s="247"/>
      <c r="M8" s="247"/>
      <c r="N8" s="247"/>
    </row>
    <row r="9" spans="1:16" ht="16.5" customHeight="1">
      <c r="A9" s="248"/>
      <c r="B9" s="633"/>
      <c r="C9" s="633"/>
      <c r="D9" s="633"/>
      <c r="E9" s="633"/>
      <c r="F9" s="248"/>
      <c r="G9" s="248"/>
      <c r="H9" s="248"/>
      <c r="I9" s="248"/>
      <c r="J9" s="248"/>
      <c r="K9" s="248"/>
      <c r="L9" s="248"/>
      <c r="M9" s="635" t="s">
        <v>407</v>
      </c>
      <c r="N9" s="635"/>
    </row>
    <row r="10" spans="1:16" ht="14.2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7"/>
    </row>
    <row r="11" spans="1:16">
      <c r="A11" s="633" t="s">
        <v>406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248"/>
      <c r="N11" s="248"/>
    </row>
    <row r="12" spans="1:16" ht="6" customHeight="1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635"/>
      <c r="N12" s="635"/>
    </row>
    <row r="13" spans="1:16">
      <c r="A13" s="247"/>
      <c r="B13" s="247"/>
      <c r="C13" s="247"/>
      <c r="D13" s="636">
        <v>44939</v>
      </c>
      <c r="E13" s="637"/>
      <c r="F13" s="637"/>
      <c r="G13" s="637"/>
      <c r="H13" s="637"/>
      <c r="I13" s="247"/>
      <c r="J13" s="247"/>
      <c r="K13" s="247"/>
      <c r="L13" s="247"/>
      <c r="M13" s="247"/>
      <c r="N13" s="247"/>
    </row>
    <row r="14" spans="1:16" ht="12" customHeight="1">
      <c r="A14" s="247"/>
      <c r="B14" s="247"/>
      <c r="C14" s="247"/>
      <c r="D14" s="250"/>
      <c r="E14" s="251"/>
      <c r="F14" s="247"/>
      <c r="G14" s="247"/>
      <c r="H14" s="247"/>
      <c r="I14" s="247"/>
      <c r="J14" s="247"/>
      <c r="K14" s="247"/>
      <c r="L14" s="247"/>
      <c r="M14" s="247"/>
      <c r="N14" s="247"/>
    </row>
    <row r="15" spans="1:16" hidden="1">
      <c r="A15" s="247"/>
      <c r="B15" s="247"/>
      <c r="C15" s="247"/>
      <c r="D15" s="247"/>
      <c r="E15" s="247"/>
      <c r="F15" s="247"/>
      <c r="G15" s="247"/>
      <c r="H15" s="247"/>
      <c r="I15" s="247"/>
      <c r="J15" s="252"/>
      <c r="K15" s="247"/>
      <c r="L15" s="247"/>
      <c r="M15" s="247"/>
      <c r="N15" s="253" t="s">
        <v>379</v>
      </c>
    </row>
    <row r="16" spans="1:16">
      <c r="A16" s="254"/>
      <c r="B16" s="255"/>
      <c r="C16" s="255"/>
      <c r="D16" s="256"/>
      <c r="E16" s="628" t="s">
        <v>380</v>
      </c>
      <c r="F16" s="638"/>
      <c r="G16" s="629"/>
      <c r="H16" s="257" t="s">
        <v>381</v>
      </c>
      <c r="I16" s="256"/>
      <c r="J16" s="628" t="s">
        <v>382</v>
      </c>
      <c r="K16" s="629"/>
      <c r="L16" s="603"/>
      <c r="M16" s="616"/>
      <c r="N16" s="258" t="s">
        <v>383</v>
      </c>
    </row>
    <row r="17" spans="1:18">
      <c r="A17" s="259"/>
      <c r="B17" s="633" t="s">
        <v>384</v>
      </c>
      <c r="C17" s="633"/>
      <c r="D17" s="260"/>
      <c r="E17" s="617" t="s">
        <v>385</v>
      </c>
      <c r="F17" s="634"/>
      <c r="G17" s="618"/>
      <c r="H17" s="630" t="s">
        <v>386</v>
      </c>
      <c r="I17" s="631"/>
      <c r="J17" s="630" t="s">
        <v>387</v>
      </c>
      <c r="K17" s="631"/>
      <c r="L17" s="630" t="s">
        <v>388</v>
      </c>
      <c r="M17" s="632"/>
      <c r="N17" s="261" t="s">
        <v>389</v>
      </c>
      <c r="P17" s="210"/>
    </row>
    <row r="18" spans="1:18">
      <c r="A18" s="259"/>
      <c r="B18" s="247"/>
      <c r="C18" s="247"/>
      <c r="D18" s="260"/>
      <c r="E18" s="626" t="s">
        <v>390</v>
      </c>
      <c r="F18" s="628" t="s">
        <v>391</v>
      </c>
      <c r="G18" s="629"/>
      <c r="H18" s="630" t="s">
        <v>392</v>
      </c>
      <c r="I18" s="631"/>
      <c r="J18" s="262" t="s">
        <v>393</v>
      </c>
      <c r="K18" s="260"/>
      <c r="L18" s="630" t="s">
        <v>387</v>
      </c>
      <c r="M18" s="632"/>
      <c r="N18" s="261" t="s">
        <v>392</v>
      </c>
      <c r="Q18" s="210"/>
      <c r="R18" s="210"/>
    </row>
    <row r="19" spans="1:18">
      <c r="A19" s="263"/>
      <c r="B19" s="264"/>
      <c r="C19" s="264"/>
      <c r="D19" s="265"/>
      <c r="E19" s="627"/>
      <c r="F19" s="617" t="s">
        <v>394</v>
      </c>
      <c r="G19" s="618"/>
      <c r="H19" s="617" t="s">
        <v>395</v>
      </c>
      <c r="I19" s="618"/>
      <c r="J19" s="617" t="s">
        <v>395</v>
      </c>
      <c r="K19" s="618"/>
      <c r="L19" s="605"/>
      <c r="M19" s="619"/>
      <c r="N19" s="261" t="s">
        <v>395</v>
      </c>
    </row>
    <row r="20" spans="1:18">
      <c r="A20" s="620" t="s">
        <v>396</v>
      </c>
      <c r="B20" s="621"/>
      <c r="C20" s="621"/>
      <c r="D20" s="622"/>
      <c r="E20" s="594" t="s">
        <v>397</v>
      </c>
      <c r="F20" s="603" t="s">
        <v>397</v>
      </c>
      <c r="G20" s="604"/>
      <c r="H20" s="603" t="s">
        <v>397</v>
      </c>
      <c r="I20" s="604"/>
      <c r="J20" s="603" t="s">
        <v>397</v>
      </c>
      <c r="K20" s="604"/>
      <c r="L20" s="603" t="s">
        <v>397</v>
      </c>
      <c r="M20" s="604"/>
      <c r="N20" s="594"/>
    </row>
    <row r="21" spans="1:18" ht="11.25" customHeight="1">
      <c r="A21" s="623"/>
      <c r="B21" s="624"/>
      <c r="C21" s="624"/>
      <c r="D21" s="625"/>
      <c r="E21" s="602"/>
      <c r="F21" s="605"/>
      <c r="G21" s="606"/>
      <c r="H21" s="605"/>
      <c r="I21" s="606"/>
      <c r="J21" s="605"/>
      <c r="K21" s="606"/>
      <c r="L21" s="605"/>
      <c r="M21" s="606"/>
      <c r="N21" s="602"/>
    </row>
    <row r="22" spans="1:18" ht="24.75" customHeight="1">
      <c r="A22" s="607" t="s">
        <v>398</v>
      </c>
      <c r="B22" s="608"/>
      <c r="C22" s="608"/>
      <c r="D22" s="609"/>
      <c r="E22" s="266"/>
      <c r="F22" s="603"/>
      <c r="G22" s="604"/>
      <c r="H22" s="612"/>
      <c r="I22" s="613"/>
      <c r="J22" s="603"/>
      <c r="K22" s="604"/>
      <c r="L22" s="603"/>
      <c r="M22" s="604"/>
      <c r="N22" s="266">
        <f>(H22-J22)</f>
        <v>0</v>
      </c>
    </row>
    <row r="23" spans="1:18" ht="25.5" customHeight="1">
      <c r="A23" s="607" t="s">
        <v>399</v>
      </c>
      <c r="B23" s="608"/>
      <c r="C23" s="608"/>
      <c r="D23" s="609"/>
      <c r="E23" s="266"/>
      <c r="F23" s="603"/>
      <c r="G23" s="604"/>
      <c r="H23" s="612"/>
      <c r="I23" s="613"/>
      <c r="J23" s="603"/>
      <c r="K23" s="604"/>
      <c r="L23" s="603"/>
      <c r="M23" s="604"/>
      <c r="N23" s="266">
        <f>(H23-J23)</f>
        <v>0</v>
      </c>
    </row>
    <row r="24" spans="1:18" ht="26.25" customHeight="1">
      <c r="A24" s="614" t="s">
        <v>400</v>
      </c>
      <c r="B24" s="615"/>
      <c r="C24" s="615"/>
      <c r="D24" s="616"/>
      <c r="E24" s="266">
        <v>105400</v>
      </c>
      <c r="F24" s="603">
        <v>105400</v>
      </c>
      <c r="G24" s="604"/>
      <c r="H24" s="612">
        <v>101175.91</v>
      </c>
      <c r="I24" s="613"/>
      <c r="J24" s="603">
        <v>101175.91</v>
      </c>
      <c r="K24" s="604"/>
      <c r="L24" s="603">
        <v>101175.91</v>
      </c>
      <c r="M24" s="604"/>
      <c r="N24" s="266">
        <f>(H24-J24)</f>
        <v>0</v>
      </c>
    </row>
    <row r="25" spans="1:18" ht="26.25" customHeight="1">
      <c r="A25" s="607" t="s">
        <v>401</v>
      </c>
      <c r="B25" s="608"/>
      <c r="C25" s="608"/>
      <c r="D25" s="609"/>
      <c r="E25" s="266"/>
      <c r="F25" s="610"/>
      <c r="G25" s="611"/>
      <c r="H25" s="610"/>
      <c r="I25" s="611"/>
      <c r="J25" s="610"/>
      <c r="K25" s="611"/>
      <c r="L25" s="610"/>
      <c r="M25" s="611"/>
      <c r="N25" s="266">
        <f>(H25-J25)</f>
        <v>0</v>
      </c>
    </row>
    <row r="26" spans="1:18" ht="24.75" customHeight="1">
      <c r="A26" s="607" t="s">
        <v>402</v>
      </c>
      <c r="B26" s="608"/>
      <c r="C26" s="608"/>
      <c r="D26" s="609"/>
      <c r="E26" s="266"/>
      <c r="F26" s="610"/>
      <c r="G26" s="611"/>
      <c r="H26" s="610"/>
      <c r="I26" s="611"/>
      <c r="J26" s="610"/>
      <c r="K26" s="611"/>
      <c r="L26" s="610"/>
      <c r="M26" s="611"/>
      <c r="N26" s="266">
        <f>(H26-J26)</f>
        <v>0</v>
      </c>
    </row>
    <row r="27" spans="1:18">
      <c r="A27" s="596" t="s">
        <v>403</v>
      </c>
      <c r="B27" s="597"/>
      <c r="C27" s="597"/>
      <c r="D27" s="598"/>
      <c r="E27" s="594">
        <f>SUM(E22:E26)</f>
        <v>105400</v>
      </c>
      <c r="F27" s="603">
        <f>(F22+F23+F24+F26)</f>
        <v>105400</v>
      </c>
      <c r="G27" s="604"/>
      <c r="H27" s="603">
        <f>(H22+H23+H24+H26)</f>
        <v>101175.91</v>
      </c>
      <c r="I27" s="604"/>
      <c r="J27" s="603">
        <f>(J22+J23+J24+J26)</f>
        <v>101175.91</v>
      </c>
      <c r="K27" s="604"/>
      <c r="L27" s="603">
        <f>(L22+L23+L24+L26)</f>
        <v>101175.91</v>
      </c>
      <c r="M27" s="604"/>
      <c r="N27" s="594" t="s">
        <v>397</v>
      </c>
    </row>
    <row r="28" spans="1:18" ht="11.25" customHeight="1">
      <c r="A28" s="599"/>
      <c r="B28" s="600"/>
      <c r="C28" s="600"/>
      <c r="D28" s="601"/>
      <c r="E28" s="595"/>
      <c r="F28" s="605"/>
      <c r="G28" s="606"/>
      <c r="H28" s="605"/>
      <c r="I28" s="606"/>
      <c r="J28" s="605"/>
      <c r="K28" s="606"/>
      <c r="L28" s="605"/>
      <c r="M28" s="606"/>
      <c r="N28" s="595"/>
    </row>
    <row r="29" spans="1:18">
      <c r="A29" s="596" t="s">
        <v>404</v>
      </c>
      <c r="B29" s="597"/>
      <c r="C29" s="597"/>
      <c r="D29" s="598"/>
      <c r="E29" s="594" t="s">
        <v>397</v>
      </c>
      <c r="F29" s="603" t="s">
        <v>397</v>
      </c>
      <c r="G29" s="604"/>
      <c r="H29" s="603" t="s">
        <v>397</v>
      </c>
      <c r="I29" s="604"/>
      <c r="J29" s="603" t="s">
        <v>397</v>
      </c>
      <c r="K29" s="604"/>
      <c r="L29" s="603" t="s">
        <v>397</v>
      </c>
      <c r="M29" s="604"/>
      <c r="N29" s="594">
        <f>(N22+N23+N24+N26)</f>
        <v>0</v>
      </c>
    </row>
    <row r="30" spans="1:18">
      <c r="A30" s="599"/>
      <c r="B30" s="600"/>
      <c r="C30" s="600"/>
      <c r="D30" s="601"/>
      <c r="E30" s="602"/>
      <c r="F30" s="605"/>
      <c r="G30" s="606"/>
      <c r="H30" s="605"/>
      <c r="I30" s="606"/>
      <c r="J30" s="605"/>
      <c r="K30" s="606"/>
      <c r="L30" s="605"/>
      <c r="M30" s="606"/>
      <c r="N30" s="602"/>
    </row>
    <row r="31" spans="1:18" ht="13.5" customHeight="1">
      <c r="A31" s="247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</row>
    <row r="32" spans="1:18">
      <c r="A32" s="589" t="s">
        <v>223</v>
      </c>
      <c r="B32" s="590"/>
      <c r="C32" s="590"/>
      <c r="D32" s="590"/>
      <c r="E32" s="247"/>
      <c r="F32" s="247"/>
      <c r="G32" s="247"/>
      <c r="H32" s="591"/>
      <c r="I32" s="591"/>
      <c r="J32" s="247"/>
      <c r="K32" s="592" t="s">
        <v>224</v>
      </c>
      <c r="L32" s="591"/>
      <c r="M32" s="591"/>
      <c r="N32" s="591"/>
      <c r="O32" s="245"/>
      <c r="P32" s="246"/>
    </row>
    <row r="33" spans="1:16" ht="12" customHeight="1">
      <c r="A33" s="247"/>
      <c r="B33" s="247"/>
      <c r="C33" s="247"/>
      <c r="D33" s="247"/>
      <c r="E33" s="247"/>
      <c r="F33" s="247"/>
      <c r="G33" s="247"/>
      <c r="H33" s="588" t="s">
        <v>226</v>
      </c>
      <c r="I33" s="588"/>
      <c r="J33" s="247"/>
      <c r="K33" s="588" t="s">
        <v>227</v>
      </c>
      <c r="L33" s="588"/>
      <c r="M33" s="588"/>
      <c r="N33" s="588"/>
      <c r="O33" s="245"/>
      <c r="P33" s="246"/>
    </row>
    <row r="34" spans="1:16" ht="6" customHeight="1">
      <c r="A34" s="247"/>
      <c r="B34" s="247"/>
      <c r="C34" s="247"/>
      <c r="D34" s="247"/>
      <c r="E34" s="247"/>
      <c r="F34" s="247"/>
      <c r="G34" s="252"/>
      <c r="H34" s="252"/>
      <c r="I34" s="252"/>
      <c r="J34" s="252"/>
      <c r="K34" s="252"/>
      <c r="L34" s="252"/>
      <c r="M34" s="252"/>
      <c r="N34" s="252"/>
      <c r="O34" s="245"/>
      <c r="P34" s="246"/>
    </row>
    <row r="35" spans="1:16" ht="26.25" customHeight="1">
      <c r="A35" s="593" t="s">
        <v>228</v>
      </c>
      <c r="B35" s="593"/>
      <c r="C35" s="593" t="s">
        <v>228</v>
      </c>
      <c r="D35" s="593"/>
      <c r="E35" s="247"/>
      <c r="F35" s="247"/>
      <c r="G35" s="247"/>
      <c r="H35" s="591"/>
      <c r="I35" s="591"/>
      <c r="J35" s="247"/>
      <c r="K35" s="591" t="s">
        <v>229</v>
      </c>
      <c r="L35" s="591"/>
      <c r="M35" s="591"/>
      <c r="N35" s="591"/>
      <c r="O35" s="245"/>
      <c r="P35" s="246"/>
    </row>
    <row r="36" spans="1:16" ht="17.25" customHeight="1">
      <c r="A36" s="247"/>
      <c r="B36" s="247"/>
      <c r="C36" s="247"/>
      <c r="D36" s="247"/>
      <c r="E36" s="247"/>
      <c r="F36" s="247"/>
      <c r="G36" s="247" t="s">
        <v>405</v>
      </c>
      <c r="H36" s="588" t="s">
        <v>226</v>
      </c>
      <c r="I36" s="588"/>
      <c r="J36" s="247"/>
      <c r="K36" s="588" t="s">
        <v>227</v>
      </c>
      <c r="L36" s="588"/>
      <c r="M36" s="588"/>
      <c r="N36" s="588"/>
      <c r="O36" s="245"/>
      <c r="P36" s="246"/>
    </row>
    <row r="37" spans="1:16" ht="0.75" customHeight="1">
      <c r="A37" s="247"/>
      <c r="B37" s="247"/>
      <c r="C37" s="247"/>
      <c r="D37" s="247"/>
      <c r="E37" s="247"/>
      <c r="F37" s="247"/>
      <c r="G37" s="247"/>
      <c r="H37" s="267"/>
      <c r="I37" s="247"/>
      <c r="J37" s="247"/>
      <c r="K37" s="247"/>
      <c r="L37" s="247"/>
      <c r="M37" s="247"/>
      <c r="N37" s="247"/>
    </row>
    <row r="38" spans="1:16">
      <c r="A38" s="247" t="s">
        <v>350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</row>
  </sheetData>
  <mergeCells count="80">
    <mergeCell ref="A4:L4"/>
    <mergeCell ref="B5:E5"/>
    <mergeCell ref="B8:E8"/>
    <mergeCell ref="B9:E9"/>
    <mergeCell ref="M9:N9"/>
    <mergeCell ref="A11:L11"/>
    <mergeCell ref="M12:N12"/>
    <mergeCell ref="D13:H13"/>
    <mergeCell ref="E16:G16"/>
    <mergeCell ref="J16:K16"/>
    <mergeCell ref="L16:M16"/>
    <mergeCell ref="B17:C17"/>
    <mergeCell ref="E17:G17"/>
    <mergeCell ref="H17:I17"/>
    <mergeCell ref="J17:K17"/>
    <mergeCell ref="L17:M17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N20:N21"/>
    <mergeCell ref="A22:D22"/>
    <mergeCell ref="F22:G22"/>
    <mergeCell ref="H22:I22"/>
    <mergeCell ref="J22:K22"/>
    <mergeCell ref="L22:M22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2:D32"/>
    <mergeCell ref="H32:I32"/>
    <mergeCell ref="K32:N32"/>
    <mergeCell ref="H33:I33"/>
    <mergeCell ref="K33:N33"/>
    <mergeCell ref="A35:D35"/>
    <mergeCell ref="H35:I35"/>
    <mergeCell ref="K35:N35"/>
  </mergeCells>
  <pageMargins left="3.937007874015748E-2" right="3.937007874015748E-2" top="3.937007874015748E-2" bottom="3.937007874015748E-2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C26" sqref="C26"/>
    </sheetView>
  </sheetViews>
  <sheetFormatPr defaultRowHeight="15"/>
  <cols>
    <col min="1" max="1" width="0.140625" style="269" customWidth="1"/>
    <col min="2" max="2" width="13.7109375" style="269" customWidth="1"/>
    <col min="3" max="3" width="30.42578125" style="270" customWidth="1"/>
    <col min="4" max="4" width="14.5703125" style="270" customWidth="1"/>
    <col min="5" max="5" width="17" style="270" customWidth="1"/>
    <col min="6" max="6" width="14.140625" style="270" customWidth="1"/>
    <col min="7" max="7" width="15.140625" style="269" customWidth="1"/>
    <col min="8" max="8" width="19.42578125" style="269" customWidth="1"/>
    <col min="9" max="16384" width="9.140625" style="269"/>
  </cols>
  <sheetData>
    <row r="1" spans="2:14" ht="12" customHeight="1">
      <c r="D1" s="271"/>
      <c r="E1" s="271"/>
      <c r="F1" s="655" t="s">
        <v>408</v>
      </c>
      <c r="G1" s="641"/>
      <c r="H1" s="641"/>
    </row>
    <row r="2" spans="2:14" ht="12" customHeight="1">
      <c r="D2" s="271"/>
      <c r="E2" s="271"/>
      <c r="F2" s="655" t="s">
        <v>409</v>
      </c>
      <c r="G2" s="641"/>
      <c r="H2" s="641"/>
    </row>
    <row r="3" spans="2:14" ht="12" customHeight="1">
      <c r="D3" s="271"/>
      <c r="E3" s="271"/>
      <c r="F3" s="655" t="s">
        <v>410</v>
      </c>
      <c r="G3" s="641"/>
      <c r="H3" s="641"/>
    </row>
    <row r="4" spans="2:14" ht="12" customHeight="1">
      <c r="D4" s="271"/>
      <c r="E4" s="271"/>
      <c r="F4" s="271" t="s">
        <v>411</v>
      </c>
      <c r="G4" s="271"/>
      <c r="H4" s="271"/>
    </row>
    <row r="5" spans="2:14" ht="12.75">
      <c r="C5" s="656" t="s">
        <v>412</v>
      </c>
      <c r="D5" s="656"/>
      <c r="E5" s="656"/>
      <c r="F5" s="656"/>
      <c r="G5" s="656"/>
      <c r="H5" s="656"/>
    </row>
    <row r="6" spans="2:14" ht="12.75">
      <c r="B6" s="272"/>
      <c r="C6" s="273"/>
      <c r="D6" s="273"/>
      <c r="E6" s="273"/>
      <c r="F6" s="273"/>
      <c r="G6" s="273"/>
      <c r="H6" s="273"/>
    </row>
    <row r="7" spans="2:14">
      <c r="B7" s="272"/>
      <c r="C7" s="657" t="s">
        <v>413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</row>
    <row r="8" spans="2:14" ht="12.75">
      <c r="C8" s="645" t="s">
        <v>414</v>
      </c>
      <c r="D8" s="645"/>
      <c r="E8" s="645"/>
      <c r="F8" s="645"/>
      <c r="G8" s="645"/>
      <c r="H8" s="645"/>
    </row>
    <row r="9" spans="2:14" ht="15.75">
      <c r="B9" s="642" t="s">
        <v>429</v>
      </c>
      <c r="C9" s="642"/>
      <c r="D9" s="642"/>
      <c r="E9" s="642"/>
      <c r="F9" s="642"/>
      <c r="G9" s="642"/>
      <c r="H9" s="642"/>
    </row>
    <row r="10" spans="2:14" ht="12.75">
      <c r="C10" s="643" t="s">
        <v>430</v>
      </c>
      <c r="D10" s="644"/>
      <c r="E10" s="644"/>
      <c r="F10" s="644"/>
      <c r="G10" s="644"/>
    </row>
    <row r="11" spans="2:14" ht="12.75">
      <c r="C11" s="273"/>
      <c r="D11" s="645" t="s">
        <v>415</v>
      </c>
      <c r="E11" s="645"/>
      <c r="F11" s="269"/>
    </row>
    <row r="12" spans="2:14" ht="12.75">
      <c r="C12" s="273"/>
      <c r="D12" s="269"/>
      <c r="E12" s="274" t="s">
        <v>416</v>
      </c>
      <c r="F12" s="275"/>
    </row>
    <row r="13" spans="2:14" ht="12.75">
      <c r="C13" s="269"/>
      <c r="D13" s="269"/>
      <c r="E13" s="276" t="s">
        <v>417</v>
      </c>
      <c r="F13" s="276"/>
    </row>
    <row r="14" spans="2:14" ht="15.75">
      <c r="B14" s="277"/>
    </row>
    <row r="15" spans="2:14" ht="17.25" customHeight="1">
      <c r="B15" s="278"/>
      <c r="H15" s="276" t="s">
        <v>305</v>
      </c>
    </row>
    <row r="16" spans="2:14" ht="12.75">
      <c r="B16" s="646" t="s">
        <v>418</v>
      </c>
      <c r="C16" s="646" t="s">
        <v>419</v>
      </c>
      <c r="D16" s="648" t="s">
        <v>420</v>
      </c>
      <c r="E16" s="649"/>
      <c r="F16" s="649"/>
      <c r="G16" s="649"/>
      <c r="H16" s="650"/>
    </row>
    <row r="17" spans="1:16" ht="12.75">
      <c r="B17" s="647"/>
      <c r="C17" s="647"/>
      <c r="D17" s="279"/>
      <c r="E17" s="280"/>
      <c r="F17" s="280"/>
      <c r="G17" s="280"/>
      <c r="H17" s="281"/>
    </row>
    <row r="18" spans="1:16" ht="12.75">
      <c r="B18" s="647"/>
      <c r="C18" s="647"/>
      <c r="D18" s="646" t="s">
        <v>421</v>
      </c>
      <c r="E18" s="646" t="s">
        <v>422</v>
      </c>
      <c r="F18" s="652" t="s">
        <v>423</v>
      </c>
      <c r="G18" s="646" t="s">
        <v>424</v>
      </c>
      <c r="H18" s="646" t="s">
        <v>425</v>
      </c>
    </row>
    <row r="19" spans="1:16" ht="12.75">
      <c r="B19" s="647"/>
      <c r="C19" s="647"/>
      <c r="D19" s="651"/>
      <c r="E19" s="651"/>
      <c r="F19" s="653"/>
      <c r="G19" s="651"/>
      <c r="H19" s="651"/>
    </row>
    <row r="20" spans="1:16" ht="12.75">
      <c r="B20" s="282">
        <v>1</v>
      </c>
      <c r="C20" s="283">
        <v>2</v>
      </c>
      <c r="D20" s="282">
        <v>3</v>
      </c>
      <c r="E20" s="282">
        <v>4</v>
      </c>
      <c r="F20" s="282">
        <v>5</v>
      </c>
      <c r="G20" s="282">
        <v>6</v>
      </c>
      <c r="H20" s="282">
        <v>7</v>
      </c>
    </row>
    <row r="21" spans="1:16" ht="12.75">
      <c r="B21" s="284">
        <v>731</v>
      </c>
      <c r="C21" s="285" t="s">
        <v>426</v>
      </c>
      <c r="D21" s="286"/>
      <c r="E21" s="287"/>
      <c r="F21" s="287"/>
      <c r="G21" s="288"/>
      <c r="H21" s="289">
        <f>D21+E21-F21-G21</f>
        <v>0</v>
      </c>
    </row>
    <row r="22" spans="1:16" ht="24">
      <c r="B22" s="284">
        <v>741</v>
      </c>
      <c r="C22" s="290" t="s">
        <v>427</v>
      </c>
      <c r="D22" s="286">
        <v>12008.65</v>
      </c>
      <c r="E22" s="289">
        <v>30404.48</v>
      </c>
      <c r="F22" s="287">
        <v>42413.13</v>
      </c>
      <c r="G22" s="288"/>
      <c r="H22" s="289">
        <f>D22+E22-F22</f>
        <v>0</v>
      </c>
    </row>
    <row r="23" spans="1:16" ht="12.75">
      <c r="B23" s="284"/>
      <c r="C23" s="285"/>
      <c r="D23" s="286"/>
      <c r="E23" s="287"/>
      <c r="F23" s="287"/>
      <c r="G23" s="288"/>
      <c r="H23" s="288"/>
    </row>
    <row r="24" spans="1:16" ht="12.75">
      <c r="B24" s="284"/>
      <c r="C24" s="284"/>
      <c r="D24" s="286"/>
      <c r="E24" s="287"/>
      <c r="F24" s="287"/>
      <c r="G24" s="288"/>
      <c r="H24" s="288"/>
    </row>
    <row r="25" spans="1:16" ht="12.75">
      <c r="B25" s="284"/>
      <c r="C25" s="284"/>
      <c r="D25" s="286"/>
      <c r="E25" s="287"/>
      <c r="F25" s="287"/>
      <c r="G25" s="288"/>
      <c r="H25" s="288"/>
    </row>
    <row r="26" spans="1:16">
      <c r="B26" s="291"/>
      <c r="C26" s="292" t="s">
        <v>428</v>
      </c>
      <c r="D26" s="293">
        <f>SUM(D22:D25)</f>
        <v>12008.65</v>
      </c>
      <c r="E26" s="293">
        <f>SUM(E22:E25)</f>
        <v>30404.48</v>
      </c>
      <c r="F26" s="293">
        <f>SUM(F22:F25)</f>
        <v>42413.13</v>
      </c>
      <c r="G26" s="293">
        <f>SUM(G22:G25)</f>
        <v>0</v>
      </c>
      <c r="H26" s="293">
        <f>SUM(H22:H25)</f>
        <v>0</v>
      </c>
    </row>
    <row r="28" spans="1:16" ht="15" customHeight="1">
      <c r="A28" s="294"/>
      <c r="B28" s="654" t="s">
        <v>223</v>
      </c>
      <c r="C28" s="654"/>
      <c r="D28" s="654"/>
      <c r="E28" s="467"/>
      <c r="F28" s="295"/>
      <c r="G28" s="295"/>
      <c r="H28" s="296" t="s">
        <v>224</v>
      </c>
      <c r="I28"/>
      <c r="J28"/>
      <c r="K28"/>
    </row>
    <row r="29" spans="1:16" s="211" customFormat="1" ht="15.75" customHeight="1">
      <c r="A29"/>
      <c r="B29"/>
      <c r="C29"/>
      <c r="D29"/>
      <c r="E29" s="297" t="s">
        <v>226</v>
      </c>
      <c r="F29" s="298"/>
      <c r="G29" s="299"/>
      <c r="H29" s="300" t="s">
        <v>227</v>
      </c>
      <c r="I29" s="213"/>
      <c r="J29" s="213"/>
      <c r="K29" s="213"/>
      <c r="P29" s="301"/>
    </row>
    <row r="30" spans="1:16">
      <c r="A30"/>
      <c r="B30"/>
      <c r="C30"/>
      <c r="D30"/>
      <c r="E30"/>
      <c r="F30"/>
      <c r="G30"/>
      <c r="H30" s="295"/>
      <c r="I30" s="295"/>
      <c r="J30" s="295"/>
      <c r="K30" s="295"/>
      <c r="L30" s="295"/>
      <c r="M30" s="295"/>
      <c r="N30" s="295"/>
      <c r="O30" s="295"/>
    </row>
    <row r="31" spans="1:16" ht="30.75" customHeight="1">
      <c r="A31"/>
      <c r="B31" s="641" t="s">
        <v>228</v>
      </c>
      <c r="C31" s="641"/>
      <c r="D31" s="302"/>
      <c r="E31" s="468"/>
      <c r="F31" s="295"/>
      <c r="G31" s="295"/>
      <c r="H31" s="303" t="s">
        <v>229</v>
      </c>
      <c r="I31"/>
      <c r="J31"/>
      <c r="K31"/>
    </row>
    <row r="32" spans="1:16">
      <c r="A32"/>
      <c r="B32"/>
      <c r="C32"/>
      <c r="D32"/>
      <c r="E32" s="304" t="s">
        <v>226</v>
      </c>
      <c r="F32" s="299"/>
      <c r="G32" s="299"/>
      <c r="H32" s="300" t="s">
        <v>227</v>
      </c>
      <c r="I32" s="213"/>
      <c r="J32" s="213"/>
      <c r="K32" s="213"/>
    </row>
    <row r="33" spans="1:15">
      <c r="A33"/>
      <c r="B33"/>
      <c r="C33"/>
      <c r="D33"/>
      <c r="E33"/>
      <c r="F33"/>
      <c r="G33"/>
      <c r="H33" s="211"/>
      <c r="I33" s="211"/>
      <c r="J33" s="211"/>
      <c r="K33" s="211"/>
      <c r="L33"/>
      <c r="M33"/>
      <c r="N33"/>
      <c r="O33"/>
    </row>
    <row r="34" spans="1:15">
      <c r="B34" t="s">
        <v>350</v>
      </c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B35" s="272"/>
      <c r="C35" s="305"/>
      <c r="D35" s="305"/>
      <c r="E35" s="305"/>
      <c r="F35" s="305"/>
      <c r="G35" s="272"/>
      <c r="H35" s="272"/>
    </row>
    <row r="36" spans="1:15">
      <c r="B36" s="272"/>
      <c r="C36" s="305"/>
      <c r="D36" s="305"/>
      <c r="E36" s="305"/>
      <c r="F36" s="305"/>
      <c r="G36" s="272"/>
      <c r="H36" s="272"/>
    </row>
    <row r="37" spans="1:15">
      <c r="B37" s="272"/>
      <c r="C37" s="305"/>
      <c r="D37" s="305"/>
      <c r="E37" s="305"/>
      <c r="F37" s="305"/>
      <c r="G37" s="272"/>
      <c r="H37" s="272"/>
    </row>
    <row r="38" spans="1:15">
      <c r="B38" s="272"/>
      <c r="C38" s="305"/>
      <c r="D38" s="305"/>
      <c r="E38" s="305"/>
      <c r="F38" s="305"/>
      <c r="G38" s="272"/>
      <c r="H38" s="272"/>
    </row>
    <row r="39" spans="1:15">
      <c r="B39" s="272"/>
      <c r="C39" s="305"/>
      <c r="D39" s="305"/>
      <c r="E39" s="305"/>
      <c r="F39" s="305"/>
      <c r="G39" s="272"/>
      <c r="H39" s="272"/>
    </row>
    <row r="40" spans="1:15">
      <c r="B40" s="272"/>
      <c r="C40" s="305"/>
      <c r="D40" s="305"/>
      <c r="E40" s="305"/>
      <c r="F40" s="305"/>
      <c r="G40" s="272"/>
      <c r="H40" s="272"/>
    </row>
    <row r="41" spans="1:15">
      <c r="B41" s="272"/>
      <c r="C41" s="305"/>
      <c r="D41" s="305"/>
      <c r="E41" s="305"/>
      <c r="F41" s="305"/>
      <c r="G41" s="272"/>
      <c r="H41" s="272"/>
    </row>
    <row r="42" spans="1:15">
      <c r="B42" s="272"/>
      <c r="C42" s="305"/>
      <c r="D42" s="305"/>
      <c r="E42" s="305"/>
      <c r="F42" s="305"/>
      <c r="G42" s="272"/>
      <c r="H42" s="272"/>
    </row>
  </sheetData>
  <mergeCells count="19">
    <mergeCell ref="C8:H8"/>
    <mergeCell ref="B28:D28"/>
    <mergeCell ref="F1:H1"/>
    <mergeCell ref="F2:H2"/>
    <mergeCell ref="F3:H3"/>
    <mergeCell ref="C5:H5"/>
    <mergeCell ref="C7:N7"/>
    <mergeCell ref="H18:H19"/>
    <mergeCell ref="B31:C31"/>
    <mergeCell ref="B9:H9"/>
    <mergeCell ref="C10:G10"/>
    <mergeCell ref="D11:E11"/>
    <mergeCell ref="B16:B19"/>
    <mergeCell ref="C16:C19"/>
    <mergeCell ref="D16:H16"/>
    <mergeCell ref="D18:D19"/>
    <mergeCell ref="E18:E19"/>
    <mergeCell ref="F18:F19"/>
    <mergeCell ref="G18:G19"/>
  </mergeCells>
  <pageMargins left="3.937007874015748E-2" right="3.937007874015748E-2" top="3.937007874015748E-2" bottom="3.937007874015748E-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/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>
      <c r="A27" s="496" t="s">
        <v>21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/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/>
      <c r="J29" s="43"/>
      <c r="K29" s="32"/>
      <c r="L29" s="32"/>
      <c r="M29" s="30"/>
    </row>
    <row r="30" spans="1:13">
      <c r="A30" s="513"/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1509353</v>
      </c>
      <c r="J34" s="115">
        <f>SUM(J35+J46+J65+J86+J93+J113+J139+J158+J168)</f>
        <v>1509353</v>
      </c>
      <c r="K34" s="116">
        <f>SUM(K35+K46+K65+K86+K93+K113+K139+K158+K168)</f>
        <v>1483253.72</v>
      </c>
      <c r="L34" s="115">
        <f>SUM(L35+L46+L65+L86+L93+L113+L139+L158+L168)</f>
        <v>1483253.72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1242053</v>
      </c>
      <c r="J35" s="115">
        <f>SUM(J36+J42)</f>
        <v>1242053</v>
      </c>
      <c r="K35" s="117">
        <f>SUM(K36+K42)</f>
        <v>1223157.04</v>
      </c>
      <c r="L35" s="118">
        <f>SUM(L36+L42)</f>
        <v>1223157.04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1223153</v>
      </c>
      <c r="J36" s="115">
        <f>SUM(J37)</f>
        <v>1223153</v>
      </c>
      <c r="K36" s="116">
        <f>SUM(K37)</f>
        <v>1204257.04</v>
      </c>
      <c r="L36" s="115">
        <f>SUM(L37)</f>
        <v>1204257.04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1223153</v>
      </c>
      <c r="J37" s="115">
        <f t="shared" ref="J37:L38" si="0">SUM(J38)</f>
        <v>1223153</v>
      </c>
      <c r="K37" s="115">
        <f t="shared" si="0"/>
        <v>1204257.04</v>
      </c>
      <c r="L37" s="115">
        <f t="shared" si="0"/>
        <v>1204257.04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1223153</v>
      </c>
      <c r="J38" s="116">
        <f t="shared" si="0"/>
        <v>1223153</v>
      </c>
      <c r="K38" s="116">
        <f t="shared" si="0"/>
        <v>1204257.04</v>
      </c>
      <c r="L38" s="116">
        <f t="shared" si="0"/>
        <v>1204257.04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1223153</v>
      </c>
      <c r="J39" s="120">
        <v>1223153</v>
      </c>
      <c r="K39" s="120">
        <v>1204257.04</v>
      </c>
      <c r="L39" s="120">
        <v>1204257.04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18900</v>
      </c>
      <c r="J42" s="115">
        <f t="shared" si="1"/>
        <v>18900</v>
      </c>
      <c r="K42" s="116">
        <f t="shared" si="1"/>
        <v>18900</v>
      </c>
      <c r="L42" s="115">
        <f t="shared" si="1"/>
        <v>18900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18900</v>
      </c>
      <c r="J43" s="115">
        <f t="shared" si="1"/>
        <v>18900</v>
      </c>
      <c r="K43" s="115">
        <f t="shared" si="1"/>
        <v>18900</v>
      </c>
      <c r="L43" s="115">
        <f t="shared" si="1"/>
        <v>18900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18900</v>
      </c>
      <c r="J44" s="115">
        <f t="shared" si="1"/>
        <v>18900</v>
      </c>
      <c r="K44" s="115">
        <f t="shared" si="1"/>
        <v>18900</v>
      </c>
      <c r="L44" s="115">
        <f t="shared" si="1"/>
        <v>18900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18900</v>
      </c>
      <c r="J45" s="120">
        <v>18900</v>
      </c>
      <c r="K45" s="120">
        <v>18900</v>
      </c>
      <c r="L45" s="120">
        <v>18900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241500</v>
      </c>
      <c r="J46" s="123">
        <f t="shared" si="2"/>
        <v>241500</v>
      </c>
      <c r="K46" s="122">
        <f t="shared" si="2"/>
        <v>234296.67999999996</v>
      </c>
      <c r="L46" s="122">
        <f t="shared" si="2"/>
        <v>234296.67999999996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241500</v>
      </c>
      <c r="J47" s="116">
        <f t="shared" si="2"/>
        <v>241500</v>
      </c>
      <c r="K47" s="115">
        <f t="shared" si="2"/>
        <v>234296.67999999996</v>
      </c>
      <c r="L47" s="116">
        <f t="shared" si="2"/>
        <v>234296.67999999996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241500</v>
      </c>
      <c r="J48" s="116">
        <f t="shared" si="2"/>
        <v>241500</v>
      </c>
      <c r="K48" s="118">
        <f t="shared" si="2"/>
        <v>234296.67999999996</v>
      </c>
      <c r="L48" s="118">
        <f t="shared" si="2"/>
        <v>234296.67999999996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241500</v>
      </c>
      <c r="J49" s="124">
        <f>SUM(J50:J64)</f>
        <v>241500</v>
      </c>
      <c r="K49" s="125">
        <f>SUM(K50:K64)</f>
        <v>234296.67999999996</v>
      </c>
      <c r="L49" s="125">
        <f>SUM(L50:L64)</f>
        <v>234296.67999999996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89000</v>
      </c>
      <c r="J50" s="120">
        <v>89000</v>
      </c>
      <c r="K50" s="120">
        <v>81813.399999999994</v>
      </c>
      <c r="L50" s="120">
        <v>81813.399999999994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300</v>
      </c>
      <c r="J51" s="120">
        <v>300</v>
      </c>
      <c r="K51" s="120">
        <v>289.14999999999998</v>
      </c>
      <c r="L51" s="120">
        <v>289.14999999999998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2819</v>
      </c>
      <c r="J52" s="120">
        <v>2819</v>
      </c>
      <c r="K52" s="120">
        <v>2818.13</v>
      </c>
      <c r="L52" s="120">
        <v>2818.13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308</v>
      </c>
      <c r="J53" s="120">
        <v>308</v>
      </c>
      <c r="K53" s="120">
        <v>307.89</v>
      </c>
      <c r="L53" s="120">
        <v>307.89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700</v>
      </c>
      <c r="J54" s="120">
        <v>700</v>
      </c>
      <c r="K54" s="120">
        <v>696.7</v>
      </c>
      <c r="L54" s="120">
        <v>696.7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183</v>
      </c>
      <c r="J55" s="120">
        <v>183</v>
      </c>
      <c r="K55" s="120">
        <v>183</v>
      </c>
      <c r="L55" s="120">
        <v>183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34162</v>
      </c>
      <c r="J57" s="121">
        <v>34162</v>
      </c>
      <c r="K57" s="121">
        <v>34161.96</v>
      </c>
      <c r="L57" s="121">
        <v>34161.96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14088</v>
      </c>
      <c r="J58" s="120">
        <v>14088</v>
      </c>
      <c r="K58" s="120">
        <v>14087.87</v>
      </c>
      <c r="L58" s="120">
        <v>14087.87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2489</v>
      </c>
      <c r="J59" s="120">
        <v>2489</v>
      </c>
      <c r="K59" s="120">
        <v>2488.5</v>
      </c>
      <c r="L59" s="120">
        <v>2488.5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53900</v>
      </c>
      <c r="J61" s="120">
        <v>53900</v>
      </c>
      <c r="K61" s="120">
        <v>53900</v>
      </c>
      <c r="L61" s="120">
        <v>53900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4120</v>
      </c>
      <c r="J62" s="120">
        <v>4120</v>
      </c>
      <c r="K62" s="120">
        <v>4119.08</v>
      </c>
      <c r="L62" s="120">
        <v>4119.08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39431</v>
      </c>
      <c r="J64" s="120">
        <v>39431</v>
      </c>
      <c r="K64" s="120">
        <v>39431</v>
      </c>
      <c r="L64" s="120">
        <v>39431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25800</v>
      </c>
      <c r="J139" s="127">
        <f>SUM(J140+J145+J153)</f>
        <v>25800</v>
      </c>
      <c r="K139" s="116">
        <f>SUM(K140+K145+K153)</f>
        <v>25800</v>
      </c>
      <c r="L139" s="115">
        <f>SUM(L140+L145+L153)</f>
        <v>25800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25800</v>
      </c>
      <c r="J153" s="127">
        <f t="shared" si="15"/>
        <v>25800</v>
      </c>
      <c r="K153" s="116">
        <f t="shared" si="15"/>
        <v>25800</v>
      </c>
      <c r="L153" s="115">
        <f t="shared" si="15"/>
        <v>25800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25800</v>
      </c>
      <c r="J154" s="133">
        <f t="shared" si="15"/>
        <v>25800</v>
      </c>
      <c r="K154" s="125">
        <f t="shared" si="15"/>
        <v>25800</v>
      </c>
      <c r="L154" s="124">
        <f t="shared" si="15"/>
        <v>25800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25800</v>
      </c>
      <c r="J155" s="127">
        <f>SUM(J156:J157)</f>
        <v>25800</v>
      </c>
      <c r="K155" s="116">
        <f>SUM(K156:K157)</f>
        <v>25800</v>
      </c>
      <c r="L155" s="115">
        <f>SUM(L156:L157)</f>
        <v>25800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25800</v>
      </c>
      <c r="J156" s="135">
        <v>25800</v>
      </c>
      <c r="K156" s="135">
        <v>25800</v>
      </c>
      <c r="L156" s="135">
        <v>25800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14800</v>
      </c>
      <c r="J184" s="127">
        <f>SUM(J185+J238+J303)</f>
        <v>14800</v>
      </c>
      <c r="K184" s="116">
        <f>SUM(K185+K238+K303)</f>
        <v>14791.02</v>
      </c>
      <c r="L184" s="115">
        <f>SUM(L185+L238+L303)</f>
        <v>14791.02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14800</v>
      </c>
      <c r="J185" s="122">
        <f>SUM(J186+J209+J216+J228+J232)</f>
        <v>14800</v>
      </c>
      <c r="K185" s="122">
        <f>SUM(K186+K209+K216+K228+K232)</f>
        <v>14791.02</v>
      </c>
      <c r="L185" s="122">
        <f>SUM(L186+L209+L216+L228+L232)</f>
        <v>14791.02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14800</v>
      </c>
      <c r="J186" s="127">
        <f>SUM(J187+J190+J195+J201+J206)</f>
        <v>14800</v>
      </c>
      <c r="K186" s="116">
        <f>SUM(K187+K190+K195+K201+K206)</f>
        <v>14791.02</v>
      </c>
      <c r="L186" s="115">
        <f>SUM(L187+L190+L195+L201+L206)</f>
        <v>14791.02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14800</v>
      </c>
      <c r="J195" s="127">
        <f>J196</f>
        <v>14800</v>
      </c>
      <c r="K195" s="116">
        <f>K196</f>
        <v>14791.02</v>
      </c>
      <c r="L195" s="115">
        <f>L196</f>
        <v>14791.02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14800</v>
      </c>
      <c r="J196" s="115">
        <f>SUM(J197:J200)</f>
        <v>14800</v>
      </c>
      <c r="K196" s="115">
        <f>SUM(K197:K200)</f>
        <v>14791.02</v>
      </c>
      <c r="L196" s="115">
        <f>SUM(L197:L200)</f>
        <v>14791.02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14800</v>
      </c>
      <c r="J198" s="121">
        <v>14800</v>
      </c>
      <c r="K198" s="121">
        <v>14791.02</v>
      </c>
      <c r="L198" s="121">
        <v>14791.02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1524153</v>
      </c>
      <c r="J368" s="130">
        <f>SUM(J34+J184)</f>
        <v>1524153</v>
      </c>
      <c r="K368" s="130">
        <f>SUM(K34+K184)</f>
        <v>1498044.74</v>
      </c>
      <c r="L368" s="130">
        <f>SUM(L34+L184)</f>
        <v>1498044.74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6.75" customHeight="1">
      <c r="D372" s="147"/>
      <c r="I372" s="14"/>
      <c r="K372" s="14"/>
      <c r="L372" s="14"/>
    </row>
    <row r="373" spans="1:12" ht="26.2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workbookViewId="0">
      <selection activeCell="D23" sqref="D23"/>
    </sheetView>
  </sheetViews>
  <sheetFormatPr defaultRowHeight="15"/>
  <cols>
    <col min="1" max="1" width="41" style="432" customWidth="1"/>
    <col min="2" max="5" width="11.28515625" style="432" customWidth="1"/>
  </cols>
  <sheetData>
    <row r="1" spans="1:5">
      <c r="D1" t="s">
        <v>298</v>
      </c>
      <c r="E1"/>
    </row>
    <row r="2" spans="1:5">
      <c r="D2" s="213" t="s">
        <v>480</v>
      </c>
      <c r="E2"/>
    </row>
    <row r="3" spans="1:5" ht="15.75">
      <c r="B3" s="433"/>
      <c r="D3" s="213" t="s">
        <v>300</v>
      </c>
      <c r="E3"/>
    </row>
    <row r="4" spans="1:5" ht="15.75">
      <c r="A4" s="433"/>
      <c r="B4" s="433"/>
      <c r="D4" s="213" t="s">
        <v>481</v>
      </c>
      <c r="E4"/>
    </row>
    <row r="5" spans="1:5" ht="15.75">
      <c r="A5" s="434" t="s">
        <v>353</v>
      </c>
      <c r="B5" s="433"/>
      <c r="D5" s="213" t="s">
        <v>482</v>
      </c>
      <c r="E5"/>
    </row>
    <row r="6" spans="1:5" ht="15.75">
      <c r="A6" s="435" t="s">
        <v>483</v>
      </c>
      <c r="B6" s="435"/>
      <c r="C6" s="436"/>
      <c r="D6" s="436"/>
      <c r="E6" s="437"/>
    </row>
    <row r="7" spans="1:5" ht="15.75">
      <c r="A7" s="435"/>
      <c r="B7" s="435"/>
      <c r="C7" s="436"/>
      <c r="D7" s="432" t="s">
        <v>484</v>
      </c>
      <c r="E7" s="437"/>
    </row>
    <row r="9" spans="1:5">
      <c r="A9" s="659" t="s">
        <v>485</v>
      </c>
      <c r="B9" s="659"/>
      <c r="C9" s="659"/>
      <c r="D9" s="659"/>
      <c r="E9" s="659"/>
    </row>
    <row r="10" spans="1:5">
      <c r="A10" s="438"/>
      <c r="B10" s="438"/>
      <c r="C10" s="438"/>
      <c r="D10" s="438"/>
      <c r="E10" s="438"/>
    </row>
    <row r="11" spans="1:5">
      <c r="A11" s="660" t="s">
        <v>497</v>
      </c>
      <c r="B11" s="660"/>
      <c r="C11" s="660"/>
      <c r="D11" s="660"/>
    </row>
    <row r="12" spans="1:5">
      <c r="E12" s="432" t="s">
        <v>486</v>
      </c>
    </row>
    <row r="14" spans="1:5" ht="33.75">
      <c r="A14" s="439" t="s">
        <v>487</v>
      </c>
      <c r="B14" s="440" t="s">
        <v>488</v>
      </c>
      <c r="C14" s="441" t="s">
        <v>489</v>
      </c>
      <c r="D14" s="442" t="s">
        <v>490</v>
      </c>
      <c r="E14" s="440" t="s">
        <v>491</v>
      </c>
    </row>
    <row r="15" spans="1:5">
      <c r="A15" s="443" t="s">
        <v>492</v>
      </c>
      <c r="B15" s="444"/>
      <c r="C15" s="445">
        <v>1351</v>
      </c>
      <c r="D15" s="444">
        <v>1351</v>
      </c>
      <c r="E15" s="446">
        <f>SUM(B15+C15-D15)</f>
        <v>0</v>
      </c>
    </row>
    <row r="16" spans="1:5" ht="26.25">
      <c r="A16" s="447" t="s">
        <v>493</v>
      </c>
      <c r="B16" s="444">
        <v>10241.98</v>
      </c>
      <c r="C16" s="445">
        <v>3988.48</v>
      </c>
      <c r="D16" s="444">
        <v>0</v>
      </c>
      <c r="E16" s="446">
        <f>SUM(B16+C16-D16)</f>
        <v>14230.46</v>
      </c>
    </row>
    <row r="17" spans="1:5">
      <c r="A17" s="448" t="s">
        <v>494</v>
      </c>
      <c r="B17" s="449"/>
      <c r="C17" s="446">
        <v>248.84</v>
      </c>
      <c r="D17" s="446">
        <v>0</v>
      </c>
      <c r="E17" s="446">
        <f>SUM(B17+C17-D17)</f>
        <v>248.84</v>
      </c>
    </row>
    <row r="18" spans="1:5" ht="25.5">
      <c r="A18" s="450" t="s">
        <v>498</v>
      </c>
      <c r="B18" s="444"/>
      <c r="C18" s="446">
        <v>2200</v>
      </c>
      <c r="D18" s="446">
        <v>2200</v>
      </c>
      <c r="E18" s="446">
        <f t="shared" ref="E18:E20" si="0">SUM(B18+C18-D18)</f>
        <v>0</v>
      </c>
    </row>
    <row r="19" spans="1:5" ht="25.5">
      <c r="A19" s="428" t="s">
        <v>499</v>
      </c>
      <c r="B19" s="449"/>
      <c r="C19" s="446">
        <v>1400</v>
      </c>
      <c r="D19" s="446">
        <v>1400</v>
      </c>
      <c r="E19" s="446">
        <f t="shared" si="0"/>
        <v>0</v>
      </c>
    </row>
    <row r="20" spans="1:5">
      <c r="A20" s="448" t="s">
        <v>495</v>
      </c>
      <c r="B20" s="446"/>
      <c r="C20" s="446">
        <v>8194</v>
      </c>
      <c r="D20" s="446">
        <v>8194</v>
      </c>
      <c r="E20" s="446">
        <f t="shared" si="0"/>
        <v>0</v>
      </c>
    </row>
    <row r="21" spans="1:5" ht="15.75">
      <c r="A21" s="451" t="s">
        <v>347</v>
      </c>
      <c r="B21" s="452">
        <f>SUM(B15:B20)</f>
        <v>10241.98</v>
      </c>
      <c r="C21" s="452">
        <f>SUM(C15:C20)</f>
        <v>17382.32</v>
      </c>
      <c r="D21" s="452">
        <f>SUM(D15:D20)</f>
        <v>13145</v>
      </c>
      <c r="E21" s="452">
        <f>SUM(E15:E20)</f>
        <v>14479.3</v>
      </c>
    </row>
    <row r="22" spans="1:5">
      <c r="A22" s="453"/>
      <c r="B22" s="453"/>
      <c r="C22" s="453"/>
      <c r="D22" s="437"/>
      <c r="E22" s="454"/>
    </row>
    <row r="23" spans="1:5">
      <c r="A23" s="455"/>
      <c r="B23" s="455"/>
      <c r="C23" s="455"/>
      <c r="D23" s="455"/>
      <c r="E23" s="455"/>
    </row>
    <row r="24" spans="1:5">
      <c r="A24" s="456" t="s">
        <v>223</v>
      </c>
      <c r="B24" s="457"/>
      <c r="C24" s="458"/>
      <c r="D24" s="661" t="s">
        <v>224</v>
      </c>
      <c r="E24" s="661"/>
    </row>
    <row r="25" spans="1:5" ht="12" customHeight="1">
      <c r="A25" s="455"/>
      <c r="B25" s="459" t="s">
        <v>226</v>
      </c>
      <c r="C25" s="455"/>
      <c r="D25" s="658" t="s">
        <v>496</v>
      </c>
      <c r="E25" s="658"/>
    </row>
    <row r="26" spans="1:5" ht="25.5" customHeight="1">
      <c r="A26" s="460" t="s">
        <v>228</v>
      </c>
      <c r="B26" s="457"/>
      <c r="C26" s="458"/>
      <c r="D26" s="661" t="s">
        <v>229</v>
      </c>
      <c r="E26" s="661"/>
    </row>
    <row r="27" spans="1:5">
      <c r="A27" s="455"/>
      <c r="B27" s="459" t="s">
        <v>226</v>
      </c>
      <c r="C27" s="455"/>
      <c r="D27" s="658" t="s">
        <v>496</v>
      </c>
      <c r="E27" s="658"/>
    </row>
    <row r="28" spans="1:5">
      <c r="A28" s="461"/>
      <c r="B28" s="461"/>
      <c r="C28" s="461"/>
      <c r="D28" s="454"/>
      <c r="E28" s="454"/>
    </row>
    <row r="29" spans="1:5">
      <c r="A29" s="455"/>
      <c r="B29" s="455"/>
      <c r="C29" s="455"/>
      <c r="D29" s="455"/>
      <c r="E29" s="455"/>
    </row>
    <row r="30" spans="1:5">
      <c r="A30" s="455"/>
      <c r="B30" s="455"/>
      <c r="C30" s="455"/>
      <c r="D30" s="455"/>
      <c r="E30" s="455"/>
    </row>
    <row r="31" spans="1:5">
      <c r="A31" s="455"/>
      <c r="B31" s="455"/>
      <c r="C31" s="455"/>
      <c r="D31" s="455"/>
      <c r="E31" s="455"/>
    </row>
    <row r="32" spans="1:5">
      <c r="A32" s="455"/>
      <c r="B32" s="455"/>
      <c r="C32" s="455"/>
      <c r="D32" s="455"/>
      <c r="E32" s="455"/>
    </row>
    <row r="33" spans="1:5">
      <c r="A33" s="455"/>
      <c r="B33" s="455"/>
      <c r="C33" s="455"/>
      <c r="D33" s="455"/>
      <c r="E33" s="455"/>
    </row>
    <row r="34" spans="1:5">
      <c r="A34" s="455"/>
      <c r="B34" s="455"/>
      <c r="C34" s="455"/>
      <c r="D34" s="455"/>
      <c r="E34" s="455"/>
    </row>
    <row r="35" spans="1:5">
      <c r="A35" s="455"/>
      <c r="B35" s="455"/>
      <c r="C35" s="455"/>
      <c r="D35" s="455"/>
      <c r="E35" s="455"/>
    </row>
    <row r="36" spans="1:5">
      <c r="A36" s="455"/>
      <c r="B36" s="455"/>
      <c r="C36" s="455"/>
      <c r="D36" s="455"/>
      <c r="E36" s="455"/>
    </row>
    <row r="37" spans="1:5">
      <c r="A37" s="455"/>
      <c r="B37" s="455"/>
      <c r="C37" s="455"/>
      <c r="D37" s="455"/>
      <c r="E37" s="455"/>
    </row>
    <row r="38" spans="1:5">
      <c r="A38" s="455"/>
      <c r="B38" s="455"/>
      <c r="C38" s="455"/>
      <c r="D38" s="455"/>
      <c r="E38" s="455"/>
    </row>
    <row r="39" spans="1:5">
      <c r="A39" s="455"/>
      <c r="B39" s="455"/>
      <c r="C39" s="455"/>
      <c r="D39" s="455"/>
      <c r="E39" s="455"/>
    </row>
    <row r="40" spans="1:5">
      <c r="A40" s="462"/>
      <c r="B40" s="462"/>
      <c r="C40" s="462"/>
      <c r="D40" s="462"/>
      <c r="E40" s="462"/>
    </row>
    <row r="41" spans="1:5">
      <c r="A41" s="455"/>
      <c r="B41" s="455"/>
      <c r="C41" s="455"/>
      <c r="D41" s="455"/>
      <c r="E41" s="455"/>
    </row>
    <row r="42" spans="1:5">
      <c r="A42" s="455"/>
      <c r="B42" s="455"/>
      <c r="C42" s="455"/>
      <c r="D42" s="455"/>
      <c r="E42" s="455"/>
    </row>
    <row r="43" spans="1:5">
      <c r="A43" s="455"/>
      <c r="B43" s="455"/>
      <c r="C43" s="455"/>
      <c r="D43" s="455"/>
      <c r="E43" s="455"/>
    </row>
    <row r="44" spans="1:5">
      <c r="A44" s="455"/>
      <c r="B44" s="455"/>
      <c r="C44" s="455"/>
      <c r="D44" s="455"/>
      <c r="E44" s="455"/>
    </row>
    <row r="45" spans="1:5">
      <c r="A45" s="455"/>
      <c r="B45" s="455"/>
      <c r="C45" s="455"/>
      <c r="D45" s="455"/>
      <c r="E45" s="455"/>
    </row>
    <row r="46" spans="1:5">
      <c r="A46" s="462"/>
      <c r="B46" s="462"/>
      <c r="C46" s="462"/>
      <c r="D46" s="462"/>
      <c r="E46" s="462"/>
    </row>
    <row r="47" spans="1:5">
      <c r="A47" s="455"/>
      <c r="B47" s="455"/>
      <c r="C47" s="455"/>
      <c r="D47" s="455"/>
      <c r="E47" s="455"/>
    </row>
    <row r="48" spans="1:5">
      <c r="A48" s="455"/>
      <c r="B48" s="455"/>
      <c r="C48" s="455"/>
      <c r="D48" s="455"/>
      <c r="E48" s="455"/>
    </row>
    <row r="49" spans="1:5">
      <c r="A49" s="461"/>
      <c r="B49" s="461"/>
      <c r="C49" s="461"/>
      <c r="D49" s="454"/>
      <c r="E49" s="454"/>
    </row>
    <row r="50" spans="1:5">
      <c r="A50" s="455"/>
      <c r="B50" s="455"/>
      <c r="C50" s="455"/>
      <c r="D50" s="455"/>
      <c r="E50" s="455"/>
    </row>
    <row r="51" spans="1:5">
      <c r="A51" s="455"/>
      <c r="B51" s="455"/>
      <c r="C51" s="455"/>
      <c r="D51" s="455"/>
      <c r="E51" s="455"/>
    </row>
    <row r="52" spans="1:5">
      <c r="A52" s="462"/>
      <c r="B52" s="462"/>
      <c r="C52" s="462"/>
      <c r="D52" s="462"/>
      <c r="E52" s="462"/>
    </row>
    <row r="53" spans="1:5">
      <c r="A53" s="462"/>
      <c r="B53" s="462"/>
      <c r="C53" s="462"/>
      <c r="D53" s="462"/>
      <c r="E53" s="462"/>
    </row>
    <row r="54" spans="1:5">
      <c r="A54" s="455"/>
      <c r="B54" s="455"/>
      <c r="C54" s="455"/>
      <c r="D54" s="455"/>
      <c r="E54" s="455"/>
    </row>
    <row r="55" spans="1:5">
      <c r="A55" s="462"/>
      <c r="B55" s="462"/>
      <c r="C55" s="462"/>
      <c r="D55" s="462"/>
      <c r="E55" s="462"/>
    </row>
    <row r="56" spans="1:5">
      <c r="A56" s="455"/>
      <c r="B56" s="455"/>
      <c r="C56" s="455"/>
      <c r="D56" s="455"/>
      <c r="E56" s="455"/>
    </row>
    <row r="57" spans="1:5">
      <c r="A57" s="455"/>
      <c r="B57" s="455"/>
      <c r="C57" s="455"/>
      <c r="D57" s="455"/>
      <c r="E57" s="455"/>
    </row>
    <row r="58" spans="1:5">
      <c r="A58" s="455"/>
      <c r="B58" s="455"/>
      <c r="C58" s="455"/>
      <c r="D58" s="455"/>
      <c r="E58" s="455"/>
    </row>
    <row r="59" spans="1:5">
      <c r="A59" s="455"/>
      <c r="B59" s="455"/>
      <c r="C59" s="455"/>
      <c r="D59" s="455"/>
      <c r="E59" s="455"/>
    </row>
    <row r="60" spans="1:5">
      <c r="A60" s="455"/>
      <c r="B60" s="455"/>
      <c r="C60" s="455"/>
      <c r="D60" s="455"/>
      <c r="E60" s="455"/>
    </row>
    <row r="61" spans="1:5">
      <c r="A61" s="455"/>
      <c r="B61" s="455"/>
      <c r="C61" s="455"/>
      <c r="D61" s="455"/>
      <c r="E61" s="455"/>
    </row>
    <row r="62" spans="1:5">
      <c r="A62" s="455"/>
      <c r="B62" s="455"/>
      <c r="C62" s="455"/>
      <c r="D62" s="455"/>
      <c r="E62" s="455"/>
    </row>
    <row r="63" spans="1:5">
      <c r="A63" s="455"/>
      <c r="B63" s="455"/>
      <c r="C63" s="455"/>
      <c r="D63" s="455"/>
      <c r="E63" s="455"/>
    </row>
    <row r="64" spans="1:5">
      <c r="A64" s="455"/>
      <c r="B64" s="455"/>
      <c r="C64" s="455"/>
      <c r="D64" s="455"/>
      <c r="E64" s="455"/>
    </row>
    <row r="65" spans="1:5">
      <c r="A65" s="461"/>
      <c r="B65" s="461"/>
      <c r="C65" s="461"/>
      <c r="D65" s="454"/>
      <c r="E65" s="454"/>
    </row>
    <row r="66" spans="1:5">
      <c r="A66" s="455"/>
      <c r="B66" s="455"/>
      <c r="C66" s="455"/>
      <c r="D66" s="455"/>
      <c r="E66" s="455"/>
    </row>
    <row r="67" spans="1:5">
      <c r="A67" s="455"/>
      <c r="B67" s="455"/>
      <c r="C67" s="455"/>
      <c r="D67" s="455"/>
      <c r="E67" s="455"/>
    </row>
    <row r="68" spans="1:5">
      <c r="A68" s="455"/>
      <c r="B68" s="455"/>
      <c r="C68" s="455"/>
      <c r="D68" s="455"/>
      <c r="E68" s="455"/>
    </row>
    <row r="69" spans="1:5">
      <c r="A69" s="455"/>
      <c r="B69" s="455"/>
      <c r="C69" s="455"/>
      <c r="D69" s="455"/>
      <c r="E69" s="455"/>
    </row>
    <row r="70" spans="1:5">
      <c r="A70" s="455"/>
      <c r="B70" s="455"/>
      <c r="C70" s="455"/>
      <c r="D70" s="455"/>
      <c r="E70" s="455"/>
    </row>
    <row r="71" spans="1:5">
      <c r="A71" s="455"/>
      <c r="B71" s="455"/>
      <c r="C71" s="455"/>
      <c r="D71" s="455"/>
      <c r="E71" s="455"/>
    </row>
    <row r="72" spans="1:5">
      <c r="A72" s="455"/>
      <c r="B72" s="455"/>
      <c r="C72" s="455"/>
      <c r="D72" s="455"/>
      <c r="E72" s="455"/>
    </row>
    <row r="73" spans="1:5">
      <c r="A73" s="455"/>
      <c r="B73" s="455"/>
      <c r="C73" s="455"/>
      <c r="D73" s="455"/>
      <c r="E73" s="455"/>
    </row>
    <row r="74" spans="1:5">
      <c r="A74" s="461"/>
      <c r="B74" s="461"/>
      <c r="C74" s="461"/>
      <c r="D74" s="454"/>
      <c r="E74" s="454"/>
    </row>
    <row r="75" spans="1:5">
      <c r="A75" s="455"/>
      <c r="B75" s="455"/>
      <c r="C75" s="455"/>
      <c r="D75" s="455"/>
      <c r="E75" s="455"/>
    </row>
    <row r="76" spans="1:5">
      <c r="A76" s="455"/>
      <c r="B76" s="455"/>
      <c r="C76" s="455"/>
      <c r="D76" s="455"/>
      <c r="E76" s="455"/>
    </row>
    <row r="77" spans="1:5">
      <c r="A77" s="455"/>
      <c r="B77" s="455"/>
      <c r="C77" s="455"/>
      <c r="D77" s="455"/>
      <c r="E77" s="455"/>
    </row>
    <row r="78" spans="1:5">
      <c r="A78" s="455"/>
      <c r="B78" s="455"/>
      <c r="C78" s="455"/>
      <c r="D78" s="455"/>
      <c r="E78" s="455"/>
    </row>
    <row r="79" spans="1:5">
      <c r="A79" s="455"/>
      <c r="B79" s="455"/>
      <c r="C79" s="455"/>
      <c r="D79" s="455"/>
      <c r="E79" s="455"/>
    </row>
    <row r="80" spans="1:5">
      <c r="A80" s="455"/>
      <c r="B80" s="455"/>
      <c r="C80" s="455"/>
      <c r="D80" s="455"/>
      <c r="E80" s="455"/>
    </row>
    <row r="81" spans="1:5">
      <c r="A81" s="455"/>
      <c r="B81" s="455"/>
      <c r="C81" s="455"/>
      <c r="D81" s="455"/>
      <c r="E81" s="455"/>
    </row>
    <row r="82" spans="1:5">
      <c r="A82" s="455"/>
      <c r="B82" s="455"/>
      <c r="C82" s="455"/>
      <c r="D82" s="455"/>
      <c r="E82" s="455"/>
    </row>
    <row r="83" spans="1:5">
      <c r="A83" s="455"/>
      <c r="B83" s="455"/>
      <c r="C83" s="455"/>
      <c r="D83" s="455"/>
      <c r="E83" s="455"/>
    </row>
    <row r="84" spans="1:5">
      <c r="A84" s="453"/>
      <c r="B84" s="453"/>
      <c r="C84" s="453"/>
      <c r="D84" s="455"/>
      <c r="E84" s="455"/>
    </row>
    <row r="85" spans="1:5">
      <c r="A85" s="455"/>
      <c r="B85" s="455"/>
      <c r="C85" s="455"/>
      <c r="D85" s="455"/>
      <c r="E85" s="455"/>
    </row>
    <row r="86" spans="1:5">
      <c r="A86" s="455"/>
      <c r="B86" s="455"/>
      <c r="C86" s="455"/>
      <c r="D86" s="455"/>
      <c r="E86" s="455"/>
    </row>
    <row r="87" spans="1:5">
      <c r="A87" s="455"/>
      <c r="B87" s="455"/>
      <c r="C87" s="455"/>
      <c r="D87" s="455"/>
      <c r="E87" s="455"/>
    </row>
    <row r="88" spans="1:5">
      <c r="A88" s="455"/>
      <c r="B88" s="455"/>
      <c r="C88" s="455"/>
      <c r="D88" s="455"/>
      <c r="E88" s="455"/>
    </row>
    <row r="89" spans="1:5">
      <c r="A89" s="455"/>
      <c r="B89" s="455"/>
      <c r="C89" s="455"/>
      <c r="D89" s="455"/>
      <c r="E89" s="455"/>
    </row>
    <row r="90" spans="1:5">
      <c r="A90" s="455"/>
      <c r="B90" s="455"/>
      <c r="C90" s="455"/>
      <c r="D90" s="455"/>
      <c r="E90" s="455"/>
    </row>
    <row r="91" spans="1:5">
      <c r="A91" s="461"/>
      <c r="B91" s="461"/>
      <c r="C91" s="461"/>
      <c r="D91" s="454"/>
      <c r="E91" s="454"/>
    </row>
    <row r="92" spans="1:5">
      <c r="A92" s="462"/>
      <c r="B92" s="462"/>
      <c r="C92" s="462"/>
      <c r="D92" s="462"/>
      <c r="E92" s="462"/>
    </row>
    <row r="93" spans="1:5">
      <c r="A93" s="455"/>
      <c r="B93" s="455"/>
      <c r="C93" s="455"/>
      <c r="D93" s="455"/>
      <c r="E93" s="455"/>
    </row>
    <row r="94" spans="1:5">
      <c r="A94" s="455"/>
      <c r="B94" s="455"/>
      <c r="C94" s="455"/>
      <c r="D94" s="455"/>
      <c r="E94" s="455"/>
    </row>
    <row r="95" spans="1:5">
      <c r="A95" s="462"/>
      <c r="B95" s="462"/>
      <c r="C95" s="462"/>
      <c r="D95" s="462"/>
      <c r="E95" s="462"/>
    </row>
    <row r="96" spans="1:5">
      <c r="A96" s="455"/>
      <c r="B96" s="455"/>
      <c r="C96" s="455"/>
      <c r="D96" s="455"/>
      <c r="E96" s="455"/>
    </row>
    <row r="97" spans="1:5">
      <c r="A97" s="455"/>
      <c r="B97" s="455"/>
      <c r="C97" s="455"/>
      <c r="D97" s="455"/>
      <c r="E97" s="455"/>
    </row>
    <row r="98" spans="1:5">
      <c r="A98" s="455"/>
      <c r="B98" s="455"/>
      <c r="C98" s="455"/>
      <c r="D98" s="455"/>
      <c r="E98" s="455"/>
    </row>
    <row r="99" spans="1:5">
      <c r="A99" s="462"/>
      <c r="B99" s="462"/>
      <c r="C99" s="462"/>
      <c r="D99" s="462"/>
      <c r="E99" s="462"/>
    </row>
    <row r="100" spans="1:5">
      <c r="A100" s="462"/>
      <c r="B100" s="462"/>
      <c r="C100" s="462"/>
      <c r="D100" s="462"/>
      <c r="E100" s="462"/>
    </row>
    <row r="101" spans="1:5">
      <c r="A101" s="461"/>
      <c r="B101" s="461"/>
      <c r="C101" s="461"/>
      <c r="D101" s="454"/>
      <c r="E101" s="454"/>
    </row>
    <row r="102" spans="1:5">
      <c r="A102" s="455"/>
      <c r="B102" s="455"/>
      <c r="C102" s="455"/>
      <c r="D102" s="455"/>
      <c r="E102" s="455"/>
    </row>
    <row r="103" spans="1:5">
      <c r="A103" s="455"/>
      <c r="B103" s="455"/>
      <c r="C103" s="455"/>
      <c r="D103" s="455"/>
      <c r="E103" s="455"/>
    </row>
    <row r="104" spans="1:5">
      <c r="A104" s="461"/>
      <c r="B104" s="461"/>
      <c r="C104" s="454"/>
      <c r="D104" s="454"/>
      <c r="E104" s="454"/>
    </row>
    <row r="105" spans="1:5">
      <c r="A105" s="453"/>
      <c r="B105" s="453"/>
      <c r="C105" s="453"/>
      <c r="D105" s="454"/>
      <c r="E105" s="454"/>
    </row>
    <row r="106" spans="1:5">
      <c r="A106" s="455"/>
      <c r="B106" s="455"/>
      <c r="C106" s="455"/>
      <c r="D106" s="455"/>
      <c r="E106" s="455"/>
    </row>
    <row r="107" spans="1:5">
      <c r="A107" s="455"/>
      <c r="B107" s="455"/>
      <c r="C107" s="455"/>
      <c r="D107" s="455"/>
      <c r="E107" s="455"/>
    </row>
    <row r="108" spans="1:5">
      <c r="A108" s="455"/>
      <c r="B108" s="455"/>
      <c r="C108" s="455"/>
      <c r="D108" s="455"/>
      <c r="E108" s="455"/>
    </row>
    <row r="109" spans="1:5">
      <c r="A109" s="455"/>
      <c r="B109" s="455"/>
      <c r="C109" s="455"/>
      <c r="D109" s="455"/>
      <c r="E109" s="455"/>
    </row>
    <row r="110" spans="1:5">
      <c r="A110" s="455"/>
      <c r="B110" s="455"/>
      <c r="C110" s="455"/>
      <c r="D110" s="455"/>
      <c r="E110" s="455"/>
    </row>
    <row r="111" spans="1:5">
      <c r="A111" s="455"/>
      <c r="B111" s="455"/>
      <c r="C111" s="455"/>
      <c r="D111" s="455"/>
      <c r="E111" s="455"/>
    </row>
    <row r="112" spans="1:5">
      <c r="A112" s="455"/>
      <c r="B112" s="455"/>
      <c r="C112" s="455"/>
      <c r="D112" s="455"/>
      <c r="E112" s="455"/>
    </row>
    <row r="113" spans="1:5">
      <c r="A113" s="455"/>
      <c r="B113" s="455"/>
      <c r="C113" s="455"/>
      <c r="D113" s="455"/>
      <c r="E113" s="455"/>
    </row>
    <row r="114" spans="1:5">
      <c r="A114" s="455"/>
      <c r="B114" s="455"/>
      <c r="C114" s="455"/>
      <c r="D114" s="455"/>
      <c r="E114" s="455"/>
    </row>
    <row r="115" spans="1:5">
      <c r="A115" s="455"/>
      <c r="B115" s="455"/>
      <c r="C115" s="455"/>
      <c r="D115" s="455"/>
      <c r="E115" s="455"/>
    </row>
    <row r="116" spans="1:5">
      <c r="A116" s="455"/>
      <c r="B116" s="455"/>
      <c r="C116" s="455"/>
      <c r="D116" s="455"/>
      <c r="E116" s="455"/>
    </row>
    <row r="117" spans="1:5">
      <c r="A117" s="455"/>
      <c r="B117" s="455"/>
      <c r="C117" s="455"/>
      <c r="D117" s="455"/>
      <c r="E117" s="455"/>
    </row>
    <row r="118" spans="1:5">
      <c r="A118" s="455"/>
      <c r="B118" s="455"/>
      <c r="C118" s="455"/>
      <c r="D118" s="455"/>
      <c r="E118" s="455"/>
    </row>
    <row r="119" spans="1:5">
      <c r="A119" s="455"/>
      <c r="B119" s="455"/>
      <c r="C119" s="455"/>
      <c r="D119" s="455"/>
      <c r="E119" s="455"/>
    </row>
    <row r="120" spans="1:5">
      <c r="A120" s="455"/>
      <c r="B120" s="455"/>
      <c r="C120" s="455"/>
      <c r="D120" s="455"/>
      <c r="E120" s="455"/>
    </row>
    <row r="121" spans="1:5">
      <c r="A121" s="455"/>
      <c r="B121" s="455"/>
      <c r="C121" s="455"/>
      <c r="D121" s="455"/>
      <c r="E121" s="455"/>
    </row>
    <row r="122" spans="1:5">
      <c r="A122" s="463"/>
      <c r="B122" s="463"/>
      <c r="C122" s="463"/>
      <c r="D122" s="463"/>
      <c r="E122" s="463"/>
    </row>
    <row r="123" spans="1:5">
      <c r="A123" s="462"/>
      <c r="B123" s="462"/>
      <c r="C123" s="462"/>
      <c r="D123" s="462"/>
      <c r="E123" s="462"/>
    </row>
    <row r="124" spans="1:5">
      <c r="A124" s="462"/>
      <c r="B124" s="462"/>
      <c r="C124" s="462"/>
      <c r="D124" s="462"/>
      <c r="E124" s="462"/>
    </row>
    <row r="125" spans="1:5">
      <c r="A125" s="455"/>
      <c r="B125" s="455"/>
      <c r="C125" s="455"/>
      <c r="D125" s="455"/>
      <c r="E125" s="455"/>
    </row>
    <row r="126" spans="1:5">
      <c r="A126" s="462"/>
      <c r="B126" s="462"/>
      <c r="C126" s="462"/>
      <c r="D126" s="462"/>
      <c r="E126" s="462"/>
    </row>
    <row r="127" spans="1:5">
      <c r="A127" s="455"/>
      <c r="B127" s="455"/>
      <c r="C127" s="455"/>
      <c r="D127" s="455"/>
      <c r="E127" s="455"/>
    </row>
    <row r="128" spans="1:5">
      <c r="A128" s="462"/>
      <c r="B128" s="462"/>
      <c r="C128" s="462"/>
      <c r="D128" s="462"/>
      <c r="E128" s="462"/>
    </row>
    <row r="129" spans="1:5">
      <c r="A129" s="455"/>
      <c r="B129" s="455"/>
      <c r="C129" s="455"/>
      <c r="D129" s="455"/>
      <c r="E129" s="455"/>
    </row>
    <row r="130" spans="1:5">
      <c r="A130" s="455"/>
      <c r="B130" s="455"/>
      <c r="C130" s="455"/>
      <c r="D130" s="455"/>
      <c r="E130" s="455"/>
    </row>
    <row r="131" spans="1:5">
      <c r="A131" s="455"/>
      <c r="B131" s="455"/>
      <c r="C131" s="455"/>
      <c r="D131" s="455"/>
      <c r="E131" s="455"/>
    </row>
    <row r="132" spans="1:5">
      <c r="A132" s="455"/>
      <c r="B132" s="455"/>
      <c r="C132" s="455"/>
      <c r="D132" s="455"/>
      <c r="E132" s="455"/>
    </row>
    <row r="133" spans="1:5">
      <c r="A133" s="455"/>
      <c r="B133" s="455"/>
      <c r="C133" s="455"/>
      <c r="D133" s="455"/>
      <c r="E133" s="455"/>
    </row>
    <row r="134" spans="1:5">
      <c r="A134" s="455"/>
      <c r="B134" s="455"/>
      <c r="C134" s="455"/>
      <c r="D134" s="455"/>
      <c r="E134" s="455"/>
    </row>
    <row r="135" spans="1:5">
      <c r="A135" s="464"/>
      <c r="B135" s="464"/>
      <c r="C135" s="464"/>
      <c r="D135" s="464"/>
      <c r="E135" s="464"/>
    </row>
    <row r="136" spans="1:5">
      <c r="A136" s="464"/>
      <c r="B136" s="464"/>
      <c r="C136" s="464"/>
      <c r="D136" s="464"/>
      <c r="E136" s="464"/>
    </row>
    <row r="137" spans="1:5">
      <c r="A137" s="453"/>
      <c r="B137" s="453"/>
      <c r="C137" s="453"/>
      <c r="D137" s="454"/>
      <c r="E137" s="454"/>
    </row>
    <row r="138" spans="1:5">
      <c r="A138" s="455"/>
      <c r="B138" s="455"/>
      <c r="C138" s="455"/>
      <c r="D138" s="455"/>
      <c r="E138" s="455"/>
    </row>
    <row r="139" spans="1:5">
      <c r="A139" s="455"/>
      <c r="B139" s="455"/>
      <c r="C139" s="455"/>
      <c r="D139" s="455"/>
      <c r="E139" s="455"/>
    </row>
    <row r="140" spans="1:5">
      <c r="A140" s="455"/>
      <c r="B140" s="455"/>
      <c r="C140" s="455"/>
      <c r="D140" s="455"/>
      <c r="E140" s="455"/>
    </row>
    <row r="141" spans="1:5">
      <c r="A141" s="455"/>
      <c r="B141" s="455"/>
      <c r="C141" s="455"/>
      <c r="D141" s="455"/>
      <c r="E141" s="455"/>
    </row>
    <row r="142" spans="1:5">
      <c r="A142" s="455"/>
      <c r="B142" s="455"/>
      <c r="C142" s="455"/>
      <c r="D142" s="455"/>
      <c r="E142" s="455"/>
    </row>
    <row r="143" spans="1:5">
      <c r="A143" s="455"/>
      <c r="B143" s="455"/>
      <c r="C143" s="455"/>
      <c r="D143" s="455"/>
      <c r="E143" s="455"/>
    </row>
    <row r="144" spans="1:5">
      <c r="A144" s="455"/>
      <c r="B144" s="455"/>
      <c r="C144" s="455"/>
      <c r="D144" s="455"/>
      <c r="E144" s="455"/>
    </row>
    <row r="145" spans="1:5">
      <c r="A145" s="455"/>
      <c r="B145" s="455"/>
      <c r="C145" s="455"/>
      <c r="D145" s="455"/>
      <c r="E145" s="455"/>
    </row>
    <row r="146" spans="1:5">
      <c r="A146" s="453"/>
      <c r="B146" s="453"/>
      <c r="C146" s="453"/>
      <c r="D146" s="454"/>
      <c r="E146" s="454"/>
    </row>
    <row r="147" spans="1:5">
      <c r="A147" s="455"/>
      <c r="B147" s="455"/>
      <c r="C147" s="455"/>
      <c r="D147" s="455"/>
      <c r="E147" s="455"/>
    </row>
    <row r="148" spans="1:5">
      <c r="A148" s="455"/>
      <c r="B148" s="455"/>
      <c r="C148" s="455"/>
      <c r="D148" s="455"/>
      <c r="E148" s="455"/>
    </row>
    <row r="149" spans="1:5">
      <c r="A149" s="455"/>
      <c r="B149" s="455"/>
      <c r="C149" s="455"/>
      <c r="D149" s="455"/>
      <c r="E149" s="455"/>
    </row>
    <row r="150" spans="1:5">
      <c r="A150" s="455"/>
      <c r="B150" s="455"/>
      <c r="C150" s="455"/>
      <c r="D150" s="455"/>
      <c r="E150" s="455"/>
    </row>
    <row r="151" spans="1:5">
      <c r="A151" s="455"/>
      <c r="B151" s="455"/>
      <c r="C151" s="455"/>
      <c r="D151" s="455"/>
      <c r="E151" s="455"/>
    </row>
    <row r="152" spans="1:5">
      <c r="A152" s="455"/>
      <c r="B152" s="455"/>
      <c r="C152" s="455"/>
      <c r="D152" s="455"/>
      <c r="E152" s="455"/>
    </row>
    <row r="153" spans="1:5">
      <c r="A153" s="455"/>
      <c r="B153" s="455"/>
      <c r="C153" s="455"/>
      <c r="D153" s="455"/>
      <c r="E153" s="455"/>
    </row>
    <row r="154" spans="1:5">
      <c r="A154" s="455"/>
      <c r="B154" s="455"/>
      <c r="C154" s="455"/>
      <c r="D154" s="455"/>
      <c r="E154" s="455"/>
    </row>
    <row r="155" spans="1:5">
      <c r="A155" s="455"/>
      <c r="B155" s="455"/>
      <c r="C155" s="455"/>
      <c r="D155" s="455"/>
      <c r="E155" s="455"/>
    </row>
    <row r="156" spans="1:5">
      <c r="A156" s="455"/>
      <c r="B156" s="455"/>
      <c r="C156" s="455"/>
      <c r="D156" s="455"/>
      <c r="E156" s="455"/>
    </row>
    <row r="157" spans="1:5">
      <c r="A157" s="464"/>
      <c r="B157" s="464"/>
      <c r="C157" s="464"/>
      <c r="D157" s="464"/>
      <c r="E157" s="464"/>
    </row>
    <row r="158" spans="1:5">
      <c r="A158" s="465"/>
      <c r="B158" s="465"/>
      <c r="C158" s="465"/>
      <c r="D158" s="465"/>
      <c r="E158" s="465"/>
    </row>
    <row r="159" spans="1:5">
      <c r="A159" s="465"/>
      <c r="B159" s="465"/>
      <c r="C159" s="465"/>
      <c r="D159" s="465"/>
      <c r="E159" s="465"/>
    </row>
    <row r="160" spans="1:5">
      <c r="A160" s="465"/>
      <c r="B160" s="465"/>
      <c r="C160" s="465"/>
      <c r="D160" s="465"/>
      <c r="E160" s="465"/>
    </row>
    <row r="161" spans="1:5">
      <c r="A161" s="465"/>
      <c r="B161" s="465"/>
      <c r="C161" s="465"/>
      <c r="D161" s="465"/>
      <c r="E161" s="465"/>
    </row>
    <row r="162" spans="1:5">
      <c r="A162" s="465"/>
      <c r="B162" s="465"/>
      <c r="C162" s="465"/>
      <c r="D162" s="465"/>
      <c r="E162" s="465"/>
    </row>
  </sheetData>
  <mergeCells count="6">
    <mergeCell ref="D27:E27"/>
    <mergeCell ref="A9:E9"/>
    <mergeCell ref="A11:D11"/>
    <mergeCell ref="D24:E24"/>
    <mergeCell ref="D25:E25"/>
    <mergeCell ref="D26:E26"/>
  </mergeCells>
  <pageMargins left="0.70866141732283472" right="3.937007874015748E-2" top="3.937007874015748E-2" bottom="3.937007874015748E-2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activeCell="C14" sqref="C14"/>
    </sheetView>
  </sheetViews>
  <sheetFormatPr defaultRowHeight="12"/>
  <cols>
    <col min="1" max="1" width="23.42578125" style="307" customWidth="1"/>
    <col min="2" max="2" width="5.85546875" style="307" customWidth="1"/>
    <col min="3" max="3" width="7.7109375" style="307" customWidth="1"/>
    <col min="4" max="4" width="8" style="307" customWidth="1"/>
    <col min="5" max="5" width="8.42578125" style="307" customWidth="1"/>
    <col min="6" max="6" width="7" style="307" customWidth="1"/>
    <col min="7" max="7" width="8.140625" style="307" customWidth="1"/>
    <col min="8" max="8" width="11.28515625" style="307" customWidth="1"/>
    <col min="9" max="9" width="8.7109375" style="307" customWidth="1"/>
    <col min="10" max="10" width="8.85546875" style="307" customWidth="1"/>
    <col min="11" max="11" width="6" style="307" customWidth="1"/>
    <col min="12" max="12" width="12.28515625" style="307" customWidth="1"/>
    <col min="13" max="13" width="12.140625" style="307" customWidth="1"/>
    <col min="14" max="14" width="10.28515625" style="307" customWidth="1"/>
    <col min="15" max="15" width="7.7109375" style="307" customWidth="1"/>
    <col min="16" max="16" width="5.42578125" style="307" customWidth="1"/>
    <col min="17" max="17" width="6" style="307" customWidth="1"/>
    <col min="18" max="18" width="8.140625" style="307" customWidth="1"/>
    <col min="19" max="19" width="12.42578125" style="307" customWidth="1"/>
    <col min="20" max="16384" width="9.140625" style="307"/>
  </cols>
  <sheetData>
    <row r="1" spans="1:19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688" t="s">
        <v>431</v>
      </c>
      <c r="O1" s="688"/>
      <c r="P1" s="688"/>
      <c r="Q1" s="688"/>
      <c r="R1" s="688"/>
      <c r="S1" s="688"/>
    </row>
    <row r="2" spans="1:19" ht="15.75">
      <c r="A2" s="306"/>
      <c r="B2" s="689" t="s">
        <v>432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8"/>
      <c r="O2" s="688"/>
      <c r="P2" s="688"/>
      <c r="Q2" s="688"/>
      <c r="R2" s="688"/>
      <c r="S2" s="688"/>
    </row>
    <row r="3" spans="1:19">
      <c r="A3" s="306"/>
      <c r="B3" s="306"/>
      <c r="C3" s="306"/>
      <c r="D3" s="306"/>
      <c r="E3" s="306"/>
      <c r="F3" s="306"/>
      <c r="G3" s="306"/>
      <c r="H3" s="306" t="s">
        <v>433</v>
      </c>
      <c r="I3" s="308"/>
      <c r="J3" s="308"/>
      <c r="K3" s="308"/>
      <c r="L3" s="308"/>
      <c r="M3" s="308"/>
      <c r="N3" s="309"/>
      <c r="O3" s="309"/>
      <c r="P3" s="309"/>
      <c r="Q3" s="309"/>
      <c r="R3" s="309"/>
      <c r="S3" s="309"/>
    </row>
    <row r="4" spans="1:19" hidden="1">
      <c r="A4" s="306"/>
      <c r="B4" s="306"/>
      <c r="C4" s="306"/>
      <c r="D4" s="306"/>
      <c r="E4" s="306"/>
      <c r="F4" s="306"/>
      <c r="G4" s="306"/>
      <c r="H4" s="306"/>
      <c r="I4" s="308"/>
      <c r="J4" s="308"/>
      <c r="K4" s="308"/>
      <c r="L4" s="308"/>
      <c r="M4" s="308"/>
      <c r="N4" s="309"/>
      <c r="O4" s="309"/>
      <c r="P4" s="309"/>
      <c r="Q4" s="309"/>
      <c r="R4" s="309"/>
      <c r="S4" s="309"/>
    </row>
    <row r="5" spans="1:19" ht="29.25" customHeight="1">
      <c r="A5" s="690" t="s">
        <v>434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</row>
    <row r="6" spans="1:19" ht="6" customHeight="1">
      <c r="A6" s="310"/>
      <c r="B6" s="310"/>
      <c r="C6" s="310"/>
      <c r="D6" s="310"/>
      <c r="E6" s="310"/>
      <c r="F6" s="310"/>
      <c r="G6" s="310"/>
      <c r="H6" s="310"/>
      <c r="I6" s="310"/>
      <c r="J6" s="691"/>
      <c r="K6" s="691"/>
      <c r="L6" s="691"/>
      <c r="M6" s="691"/>
      <c r="N6" s="310"/>
      <c r="O6" s="310"/>
      <c r="P6" s="310"/>
      <c r="Q6" s="310"/>
      <c r="R6" s="310"/>
      <c r="S6" s="310"/>
    </row>
    <row r="7" spans="1:19">
      <c r="A7" s="311"/>
      <c r="B7" s="311"/>
      <c r="C7" s="311"/>
      <c r="D7" s="692">
        <v>44939</v>
      </c>
      <c r="E7" s="692"/>
      <c r="F7" s="692"/>
      <c r="G7" s="692"/>
      <c r="H7" s="692"/>
      <c r="I7" s="692"/>
      <c r="J7" s="692"/>
      <c r="K7" s="692"/>
      <c r="L7" s="692"/>
      <c r="M7" s="312"/>
      <c r="N7" s="311"/>
      <c r="O7" s="311"/>
      <c r="P7" s="311"/>
      <c r="Q7" s="311"/>
      <c r="R7" s="311"/>
      <c r="S7" s="311"/>
    </row>
    <row r="8" spans="1:19">
      <c r="A8" s="311"/>
      <c r="B8" s="311"/>
      <c r="C8" s="311"/>
      <c r="D8" s="311"/>
      <c r="E8" s="693" t="s">
        <v>435</v>
      </c>
      <c r="F8" s="693"/>
      <c r="G8" s="693"/>
      <c r="H8" s="693"/>
      <c r="I8" s="693"/>
      <c r="J8" s="693"/>
      <c r="K8" s="693"/>
      <c r="L8" s="693"/>
      <c r="M8" s="312"/>
      <c r="N8" s="311"/>
      <c r="O8" s="311"/>
      <c r="P8" s="311"/>
      <c r="Q8" s="311"/>
      <c r="R8" s="311"/>
      <c r="S8" s="311"/>
    </row>
    <row r="9" spans="1:19" ht="12.75">
      <c r="A9" s="313"/>
      <c r="B9" s="314"/>
      <c r="C9" s="314"/>
      <c r="D9" s="314"/>
      <c r="E9" s="314"/>
      <c r="F9" s="314"/>
      <c r="G9" s="314"/>
      <c r="H9" s="315"/>
      <c r="I9" s="315"/>
      <c r="J9" s="663"/>
      <c r="K9" s="663"/>
      <c r="L9" s="306"/>
      <c r="M9" s="306"/>
      <c r="N9" s="311"/>
      <c r="O9" s="311"/>
      <c r="P9" s="311"/>
      <c r="Q9" s="311"/>
      <c r="R9" s="311"/>
      <c r="S9" s="311"/>
    </row>
    <row r="10" spans="1:19" ht="12.75">
      <c r="A10" s="315"/>
      <c r="B10" s="694" t="s">
        <v>436</v>
      </c>
      <c r="C10" s="695"/>
      <c r="D10" s="316" t="s">
        <v>437</v>
      </c>
      <c r="E10" s="317"/>
      <c r="F10" s="318"/>
      <c r="G10" s="318"/>
      <c r="H10" s="315"/>
      <c r="I10" s="315"/>
      <c r="J10" s="696"/>
      <c r="K10" s="696"/>
      <c r="L10" s="306"/>
      <c r="M10" s="306"/>
      <c r="N10" s="306"/>
      <c r="O10" s="306"/>
      <c r="P10" s="306"/>
      <c r="Q10" s="319"/>
      <c r="R10" s="319"/>
      <c r="S10" s="319"/>
    </row>
    <row r="11" spans="1:19" ht="31.5">
      <c r="A11" s="320" t="s">
        <v>438</v>
      </c>
      <c r="B11" s="321" t="s">
        <v>439</v>
      </c>
      <c r="C11" s="322" t="s">
        <v>440</v>
      </c>
      <c r="D11" s="323" t="s">
        <v>441</v>
      </c>
      <c r="E11" s="324" t="s">
        <v>442</v>
      </c>
      <c r="F11" s="325"/>
      <c r="G11" s="318"/>
      <c r="H11" s="315"/>
      <c r="I11" s="315"/>
      <c r="J11" s="326"/>
      <c r="K11" s="326"/>
      <c r="L11" s="306"/>
      <c r="M11" s="306"/>
      <c r="N11" s="306"/>
      <c r="O11" s="306"/>
      <c r="P11" s="306"/>
      <c r="Q11" s="319"/>
      <c r="R11" s="319"/>
      <c r="S11" s="319"/>
    </row>
    <row r="12" spans="1:19" ht="12.75">
      <c r="A12" s="327" t="s">
        <v>443</v>
      </c>
      <c r="B12" s="328">
        <v>1</v>
      </c>
      <c r="C12" s="328">
        <v>1</v>
      </c>
      <c r="D12" s="329" t="s">
        <v>444</v>
      </c>
      <c r="E12" s="330" t="s">
        <v>444</v>
      </c>
      <c r="F12" s="314"/>
      <c r="G12" s="314"/>
      <c r="H12" s="315"/>
      <c r="I12" s="331" t="s">
        <v>445</v>
      </c>
      <c r="J12" s="697" t="s">
        <v>446</v>
      </c>
      <c r="K12" s="697"/>
      <c r="L12" s="697"/>
      <c r="M12" s="697"/>
      <c r="N12" s="697"/>
      <c r="O12" s="697"/>
      <c r="P12" s="663"/>
      <c r="Q12" s="698"/>
      <c r="R12" s="686">
        <v>1</v>
      </c>
      <c r="S12" s="687"/>
    </row>
    <row r="13" spans="1:19" ht="12.75">
      <c r="A13" s="327" t="s">
        <v>447</v>
      </c>
      <c r="B13" s="332">
        <v>13</v>
      </c>
      <c r="C13" s="332">
        <v>13</v>
      </c>
      <c r="D13" s="333">
        <v>13</v>
      </c>
      <c r="E13" s="334">
        <v>13</v>
      </c>
      <c r="F13" s="335"/>
      <c r="G13" s="335"/>
      <c r="H13" s="315"/>
      <c r="I13" s="674" t="s">
        <v>448</v>
      </c>
      <c r="J13" s="674"/>
      <c r="K13" s="674"/>
      <c r="L13" s="674"/>
      <c r="M13" s="674"/>
      <c r="N13" s="674"/>
      <c r="O13" s="674"/>
      <c r="P13" s="306"/>
      <c r="Q13" s="319"/>
      <c r="R13" s="319"/>
      <c r="S13" s="319"/>
    </row>
    <row r="14" spans="1:19" ht="12.75">
      <c r="A14" s="327" t="s">
        <v>449</v>
      </c>
      <c r="B14" s="332">
        <v>241</v>
      </c>
      <c r="C14" s="332">
        <v>232</v>
      </c>
      <c r="D14" s="332">
        <v>241</v>
      </c>
      <c r="E14" s="334">
        <v>241</v>
      </c>
      <c r="F14" s="335"/>
      <c r="G14" s="335"/>
      <c r="H14" s="315"/>
      <c r="I14" s="336" t="s">
        <v>450</v>
      </c>
      <c r="J14" s="336"/>
      <c r="K14" s="337"/>
      <c r="L14" s="337"/>
      <c r="M14" s="338"/>
      <c r="N14" s="315"/>
      <c r="O14" s="315"/>
      <c r="P14" s="330">
        <v>9</v>
      </c>
      <c r="Q14" s="330">
        <v>1</v>
      </c>
      <c r="R14" s="339">
        <v>1</v>
      </c>
      <c r="S14" s="339">
        <v>1</v>
      </c>
    </row>
    <row r="15" spans="1:19" ht="13.5" thickBot="1">
      <c r="A15" s="340"/>
      <c r="B15" s="341"/>
      <c r="C15" s="341"/>
      <c r="D15" s="342"/>
      <c r="E15" s="336"/>
      <c r="F15" s="336"/>
      <c r="G15" s="336"/>
      <c r="H15" s="338"/>
      <c r="I15" s="315"/>
      <c r="J15" s="315"/>
      <c r="K15" s="315"/>
      <c r="L15" s="306"/>
      <c r="M15" s="343"/>
      <c r="N15" s="306"/>
      <c r="O15" s="306"/>
      <c r="P15" s="306"/>
      <c r="Q15" s="343"/>
      <c r="R15" s="343"/>
      <c r="S15" s="343"/>
    </row>
    <row r="16" spans="1:19" ht="12.75">
      <c r="A16" s="675" t="s">
        <v>451</v>
      </c>
      <c r="B16" s="678" t="s">
        <v>452</v>
      </c>
      <c r="C16" s="679"/>
      <c r="D16" s="679"/>
      <c r="E16" s="679"/>
      <c r="F16" s="679"/>
      <c r="G16" s="680"/>
      <c r="H16" s="678" t="s">
        <v>453</v>
      </c>
      <c r="I16" s="679"/>
      <c r="J16" s="679"/>
      <c r="K16" s="679"/>
      <c r="L16" s="680"/>
      <c r="M16" s="678" t="s">
        <v>454</v>
      </c>
      <c r="N16" s="679"/>
      <c r="O16" s="679"/>
      <c r="P16" s="679"/>
      <c r="Q16" s="679"/>
      <c r="R16" s="679"/>
      <c r="S16" s="680"/>
    </row>
    <row r="17" spans="1:19" ht="12.75">
      <c r="A17" s="676"/>
      <c r="B17" s="681" t="s">
        <v>455</v>
      </c>
      <c r="C17" s="682"/>
      <c r="D17" s="683"/>
      <c r="E17" s="684" t="s">
        <v>436</v>
      </c>
      <c r="F17" s="682"/>
      <c r="G17" s="685"/>
      <c r="H17" s="672" t="s">
        <v>456</v>
      </c>
      <c r="I17" s="665" t="s">
        <v>457</v>
      </c>
      <c r="J17" s="665" t="s">
        <v>458</v>
      </c>
      <c r="K17" s="668" t="s">
        <v>459</v>
      </c>
      <c r="L17" s="670" t="s">
        <v>367</v>
      </c>
      <c r="M17" s="672" t="s">
        <v>456</v>
      </c>
      <c r="N17" s="665" t="s">
        <v>457</v>
      </c>
      <c r="O17" s="665" t="s">
        <v>458</v>
      </c>
      <c r="P17" s="668" t="s">
        <v>460</v>
      </c>
      <c r="Q17" s="665" t="s">
        <v>461</v>
      </c>
      <c r="R17" s="665" t="s">
        <v>462</v>
      </c>
      <c r="S17" s="670" t="s">
        <v>367</v>
      </c>
    </row>
    <row r="18" spans="1:19" ht="67.5">
      <c r="A18" s="677"/>
      <c r="B18" s="344" t="s">
        <v>439</v>
      </c>
      <c r="C18" s="345" t="s">
        <v>463</v>
      </c>
      <c r="D18" s="345" t="s">
        <v>464</v>
      </c>
      <c r="E18" s="346" t="s">
        <v>439</v>
      </c>
      <c r="F18" s="345" t="s">
        <v>463</v>
      </c>
      <c r="G18" s="347" t="s">
        <v>465</v>
      </c>
      <c r="H18" s="673"/>
      <c r="I18" s="666"/>
      <c r="J18" s="666"/>
      <c r="K18" s="669"/>
      <c r="L18" s="671"/>
      <c r="M18" s="673"/>
      <c r="N18" s="666"/>
      <c r="O18" s="666"/>
      <c r="P18" s="669"/>
      <c r="Q18" s="666"/>
      <c r="R18" s="666"/>
      <c r="S18" s="671"/>
    </row>
    <row r="19" spans="1:19">
      <c r="A19" s="348">
        <v>1</v>
      </c>
      <c r="B19" s="349">
        <v>2</v>
      </c>
      <c r="C19" s="350">
        <v>3</v>
      </c>
      <c r="D19" s="350">
        <v>4</v>
      </c>
      <c r="E19" s="351">
        <v>5</v>
      </c>
      <c r="F19" s="350">
        <v>6</v>
      </c>
      <c r="G19" s="352">
        <v>7</v>
      </c>
      <c r="H19" s="353">
        <v>8</v>
      </c>
      <c r="I19" s="351">
        <v>9</v>
      </c>
      <c r="J19" s="351">
        <v>10</v>
      </c>
      <c r="K19" s="351">
        <v>11</v>
      </c>
      <c r="L19" s="354">
        <v>12</v>
      </c>
      <c r="M19" s="353">
        <v>13</v>
      </c>
      <c r="N19" s="351">
        <v>14</v>
      </c>
      <c r="O19" s="351">
        <v>15</v>
      </c>
      <c r="P19" s="351">
        <v>16</v>
      </c>
      <c r="Q19" s="351">
        <v>17</v>
      </c>
      <c r="R19" s="351">
        <v>18</v>
      </c>
      <c r="S19" s="354">
        <v>19</v>
      </c>
    </row>
    <row r="20" spans="1:19" ht="22.5">
      <c r="A20" s="355" t="s">
        <v>466</v>
      </c>
      <c r="B20" s="356">
        <v>2</v>
      </c>
      <c r="C20" s="357">
        <v>2</v>
      </c>
      <c r="D20" s="357">
        <v>2</v>
      </c>
      <c r="E20" s="358">
        <v>2</v>
      </c>
      <c r="F20" s="357">
        <v>2</v>
      </c>
      <c r="G20" s="359">
        <v>2</v>
      </c>
      <c r="H20" s="360">
        <f>55417.13+Q20</f>
        <v>56587.13</v>
      </c>
      <c r="I20" s="357">
        <v>7754.45</v>
      </c>
      <c r="J20" s="357">
        <v>3019.97</v>
      </c>
      <c r="K20" s="357"/>
      <c r="L20" s="361">
        <f t="shared" ref="L20:L39" si="0">SUM(H20:K20)</f>
        <v>67361.549999999988</v>
      </c>
      <c r="M20" s="360">
        <f>55417.13</f>
        <v>55417.13</v>
      </c>
      <c r="N20" s="357">
        <v>7754.45</v>
      </c>
      <c r="O20" s="357">
        <v>3019.97</v>
      </c>
      <c r="P20" s="357"/>
      <c r="Q20" s="357">
        <v>1170</v>
      </c>
      <c r="R20" s="357"/>
      <c r="S20" s="361">
        <f t="shared" ref="S20:S39" si="1">SUM(M20:R20)</f>
        <v>67361.549999999988</v>
      </c>
    </row>
    <row r="21" spans="1:19" ht="12.75">
      <c r="A21" s="362" t="s">
        <v>467</v>
      </c>
      <c r="B21" s="363">
        <v>1</v>
      </c>
      <c r="C21" s="357">
        <v>1</v>
      </c>
      <c r="D21" s="357">
        <v>1</v>
      </c>
      <c r="E21" s="358">
        <v>1</v>
      </c>
      <c r="F21" s="357">
        <v>1</v>
      </c>
      <c r="G21" s="359">
        <v>1</v>
      </c>
      <c r="H21" s="363">
        <f>29159.05-1108.71+Q21</f>
        <v>28220.34</v>
      </c>
      <c r="I21" s="357">
        <v>3629.5</v>
      </c>
      <c r="J21" s="357">
        <v>938.71</v>
      </c>
      <c r="K21" s="357"/>
      <c r="L21" s="361">
        <f t="shared" si="0"/>
        <v>32788.550000000003</v>
      </c>
      <c r="M21" s="363">
        <f>29159.05-1108.71</f>
        <v>28050.34</v>
      </c>
      <c r="N21" s="357">
        <v>3629.5</v>
      </c>
      <c r="O21" s="357">
        <v>938.71</v>
      </c>
      <c r="P21" s="357"/>
      <c r="Q21" s="357">
        <v>170</v>
      </c>
      <c r="R21" s="357"/>
      <c r="S21" s="361">
        <f t="shared" si="1"/>
        <v>32788.550000000003</v>
      </c>
    </row>
    <row r="22" spans="1:19" ht="12.75">
      <c r="A22" s="364" t="s">
        <v>468</v>
      </c>
      <c r="B22" s="363"/>
      <c r="C22" s="357"/>
      <c r="D22" s="357"/>
      <c r="E22" s="358"/>
      <c r="F22" s="357"/>
      <c r="G22" s="359"/>
      <c r="H22" s="365"/>
      <c r="I22" s="366"/>
      <c r="J22" s="357">
        <f t="shared" ref="J22:J31" si="2">O22+Q22</f>
        <v>0</v>
      </c>
      <c r="K22" s="357"/>
      <c r="L22" s="361">
        <f t="shared" si="0"/>
        <v>0</v>
      </c>
      <c r="M22" s="365"/>
      <c r="N22" s="366"/>
      <c r="O22" s="366"/>
      <c r="P22" s="357"/>
      <c r="Q22" s="358"/>
      <c r="R22" s="358"/>
      <c r="S22" s="361">
        <f t="shared" si="1"/>
        <v>0</v>
      </c>
    </row>
    <row r="23" spans="1:19" ht="12.75">
      <c r="A23" s="362" t="s">
        <v>467</v>
      </c>
      <c r="B23" s="363"/>
      <c r="C23" s="357"/>
      <c r="D23" s="357"/>
      <c r="E23" s="358"/>
      <c r="F23" s="357"/>
      <c r="G23" s="359"/>
      <c r="H23" s="365"/>
      <c r="I23" s="366"/>
      <c r="J23" s="357">
        <f t="shared" si="2"/>
        <v>0</v>
      </c>
      <c r="K23" s="357"/>
      <c r="L23" s="361">
        <f t="shared" si="0"/>
        <v>0</v>
      </c>
      <c r="M23" s="365"/>
      <c r="N23" s="366"/>
      <c r="O23" s="366"/>
      <c r="P23" s="357"/>
      <c r="Q23" s="358"/>
      <c r="R23" s="358"/>
      <c r="S23" s="361">
        <f t="shared" si="1"/>
        <v>0</v>
      </c>
    </row>
    <row r="24" spans="1:19" ht="25.5">
      <c r="A24" s="367" t="s">
        <v>469</v>
      </c>
      <c r="B24" s="368">
        <v>23.75</v>
      </c>
      <c r="C24" s="369">
        <v>23.75</v>
      </c>
      <c r="D24" s="370">
        <v>23.75</v>
      </c>
      <c r="E24" s="371">
        <v>23.75</v>
      </c>
      <c r="F24" s="369">
        <v>23.75</v>
      </c>
      <c r="G24" s="372">
        <v>23.75</v>
      </c>
      <c r="H24" s="363">
        <f>481083.71+18895.96+Q24+R24-6491.96</f>
        <v>518079.67</v>
      </c>
      <c r="I24" s="369">
        <v>1056.8399999999999</v>
      </c>
      <c r="J24" s="357">
        <f>O24</f>
        <v>52929.93</v>
      </c>
      <c r="K24" s="370"/>
      <c r="L24" s="361">
        <f t="shared" si="0"/>
        <v>572066.44000000006</v>
      </c>
      <c r="M24" s="363">
        <v>474591.75</v>
      </c>
      <c r="N24" s="369">
        <v>1056.8399999999999</v>
      </c>
      <c r="O24" s="373">
        <v>52929.93</v>
      </c>
      <c r="P24" s="369"/>
      <c r="Q24" s="371">
        <v>18100</v>
      </c>
      <c r="R24" s="371">
        <v>6491.96</v>
      </c>
      <c r="S24" s="361">
        <f t="shared" si="1"/>
        <v>553170.48</v>
      </c>
    </row>
    <row r="25" spans="1:19" ht="12.75">
      <c r="A25" s="374" t="s">
        <v>470</v>
      </c>
      <c r="B25" s="368">
        <v>17.170000000000002</v>
      </c>
      <c r="C25" s="369">
        <v>17.170000000000002</v>
      </c>
      <c r="D25" s="370">
        <v>17.170000000000002</v>
      </c>
      <c r="E25" s="371">
        <v>17.170000000000002</v>
      </c>
      <c r="F25" s="369">
        <v>17.170000000000002</v>
      </c>
      <c r="G25" s="372">
        <v>17.170000000000002</v>
      </c>
      <c r="H25" s="360">
        <f>328465.77+4191.87</f>
        <v>332657.64</v>
      </c>
      <c r="I25" s="369"/>
      <c r="J25" s="357">
        <f>O25</f>
        <v>35993.42</v>
      </c>
      <c r="K25" s="370"/>
      <c r="L25" s="361">
        <f t="shared" si="0"/>
        <v>368651.06</v>
      </c>
      <c r="M25" s="360">
        <f>312814.83+4191.87</f>
        <v>317006.7</v>
      </c>
      <c r="N25" s="369"/>
      <c r="O25" s="373">
        <v>35993.42</v>
      </c>
      <c r="P25" s="369"/>
      <c r="Q25" s="371">
        <v>12400</v>
      </c>
      <c r="R25" s="371">
        <v>3250.94</v>
      </c>
      <c r="S25" s="361">
        <f t="shared" si="1"/>
        <v>368651.06</v>
      </c>
    </row>
    <row r="26" spans="1:19" ht="12.75">
      <c r="A26" s="375" t="s">
        <v>471</v>
      </c>
      <c r="B26" s="368">
        <v>3.25</v>
      </c>
      <c r="C26" s="369">
        <v>3.75</v>
      </c>
      <c r="D26" s="370">
        <v>3.42</v>
      </c>
      <c r="E26" s="369">
        <v>3.25</v>
      </c>
      <c r="F26" s="369">
        <v>3.75</v>
      </c>
      <c r="G26" s="370">
        <v>3.42</v>
      </c>
      <c r="H26" s="363">
        <v>41605.519999999997</v>
      </c>
      <c r="I26" s="376"/>
      <c r="J26" s="357">
        <v>4582.92</v>
      </c>
      <c r="K26" s="370"/>
      <c r="L26" s="361">
        <f t="shared" si="0"/>
        <v>46188.439999999995</v>
      </c>
      <c r="M26" s="363">
        <v>39005.519999999997</v>
      </c>
      <c r="N26" s="376"/>
      <c r="O26" s="373">
        <v>4582.92</v>
      </c>
      <c r="P26" s="369"/>
      <c r="Q26" s="371">
        <v>2600</v>
      </c>
      <c r="R26" s="371"/>
      <c r="S26" s="361">
        <f>SUM(M26:R26)</f>
        <v>46188.439999999995</v>
      </c>
    </row>
    <row r="27" spans="1:19" ht="12.75">
      <c r="A27" s="374" t="s">
        <v>470</v>
      </c>
      <c r="B27" s="368">
        <v>2.1800000000000002</v>
      </c>
      <c r="C27" s="369">
        <v>2.1800000000000002</v>
      </c>
      <c r="D27" s="370">
        <v>2.1800000000000002</v>
      </c>
      <c r="E27" s="371">
        <v>2.1800000000000002</v>
      </c>
      <c r="F27" s="369">
        <v>2.1800000000000002</v>
      </c>
      <c r="G27" s="372">
        <v>2.1800000000000002</v>
      </c>
      <c r="H27" s="363">
        <v>23051.39</v>
      </c>
      <c r="I27" s="377"/>
      <c r="J27" s="357">
        <v>2207.77</v>
      </c>
      <c r="K27" s="370"/>
      <c r="L27" s="361">
        <f t="shared" si="0"/>
        <v>25259.16</v>
      </c>
      <c r="M27" s="363">
        <v>22351.39</v>
      </c>
      <c r="N27" s="377"/>
      <c r="O27" s="378">
        <v>2207.77</v>
      </c>
      <c r="P27" s="379"/>
      <c r="Q27" s="380">
        <v>700</v>
      </c>
      <c r="R27" s="371"/>
      <c r="S27" s="361">
        <f t="shared" si="1"/>
        <v>25259.16</v>
      </c>
    </row>
    <row r="28" spans="1:19" ht="12.75">
      <c r="A28" s="367" t="s">
        <v>472</v>
      </c>
      <c r="B28" s="368">
        <v>6</v>
      </c>
      <c r="C28" s="369">
        <v>6</v>
      </c>
      <c r="D28" s="370">
        <v>6</v>
      </c>
      <c r="E28" s="371">
        <v>6</v>
      </c>
      <c r="F28" s="369">
        <v>6</v>
      </c>
      <c r="G28" s="372">
        <v>6</v>
      </c>
      <c r="H28" s="356">
        <v>57022.47</v>
      </c>
      <c r="I28" s="369">
        <v>4713.18</v>
      </c>
      <c r="J28" s="357">
        <v>6062.61</v>
      </c>
      <c r="K28" s="370"/>
      <c r="L28" s="361">
        <f t="shared" si="0"/>
        <v>67798.259999999995</v>
      </c>
      <c r="M28" s="356">
        <f>54583.18-160.71</f>
        <v>54422.47</v>
      </c>
      <c r="N28" s="369">
        <v>4713.18</v>
      </c>
      <c r="O28" s="373">
        <v>6062.61</v>
      </c>
      <c r="P28" s="369"/>
      <c r="Q28" s="369">
        <v>2600</v>
      </c>
      <c r="R28" s="381"/>
      <c r="S28" s="361">
        <f t="shared" si="1"/>
        <v>67798.260000000009</v>
      </c>
    </row>
    <row r="29" spans="1:19" ht="12.75">
      <c r="A29" s="374" t="s">
        <v>470</v>
      </c>
      <c r="B29" s="368">
        <v>0.75</v>
      </c>
      <c r="C29" s="369">
        <v>0.75</v>
      </c>
      <c r="D29" s="370">
        <v>0.75</v>
      </c>
      <c r="E29" s="371">
        <v>0.75</v>
      </c>
      <c r="F29" s="369">
        <v>0.75</v>
      </c>
      <c r="G29" s="372">
        <v>0.75</v>
      </c>
      <c r="H29" s="356">
        <v>6100.5</v>
      </c>
      <c r="I29" s="369">
        <v>659.68</v>
      </c>
      <c r="J29" s="357">
        <f t="shared" si="2"/>
        <v>1341.05</v>
      </c>
      <c r="K29" s="370"/>
      <c r="L29" s="361">
        <f t="shared" si="0"/>
        <v>8101.2300000000005</v>
      </c>
      <c r="M29" s="356">
        <v>6100.5</v>
      </c>
      <c r="N29" s="369">
        <v>659.68</v>
      </c>
      <c r="O29" s="373">
        <v>1341.05</v>
      </c>
      <c r="P29" s="369"/>
      <c r="Q29" s="369"/>
      <c r="R29" s="381"/>
      <c r="S29" s="361">
        <f t="shared" si="1"/>
        <v>8101.2300000000005</v>
      </c>
    </row>
    <row r="30" spans="1:19" ht="12.75">
      <c r="A30" s="382" t="s">
        <v>473</v>
      </c>
      <c r="B30" s="368"/>
      <c r="C30" s="369"/>
      <c r="D30" s="370"/>
      <c r="E30" s="371"/>
      <c r="F30" s="369"/>
      <c r="G30" s="372"/>
      <c r="H30" s="365"/>
      <c r="I30" s="383"/>
      <c r="J30" s="357">
        <f t="shared" si="2"/>
        <v>0</v>
      </c>
      <c r="K30" s="370"/>
      <c r="L30" s="361">
        <f t="shared" si="0"/>
        <v>0</v>
      </c>
      <c r="M30" s="365"/>
      <c r="N30" s="383"/>
      <c r="O30" s="384"/>
      <c r="P30" s="385"/>
      <c r="Q30" s="386"/>
      <c r="R30" s="371"/>
      <c r="S30" s="361">
        <f t="shared" si="1"/>
        <v>0</v>
      </c>
    </row>
    <row r="31" spans="1:19" ht="12.75">
      <c r="A31" s="374" t="s">
        <v>470</v>
      </c>
      <c r="B31" s="368"/>
      <c r="C31" s="369"/>
      <c r="D31" s="370"/>
      <c r="E31" s="371"/>
      <c r="F31" s="369"/>
      <c r="G31" s="372"/>
      <c r="H31" s="365"/>
      <c r="I31" s="376"/>
      <c r="J31" s="357">
        <f t="shared" si="2"/>
        <v>0</v>
      </c>
      <c r="K31" s="370"/>
      <c r="L31" s="361">
        <f t="shared" si="0"/>
        <v>0</v>
      </c>
      <c r="M31" s="365"/>
      <c r="N31" s="376"/>
      <c r="O31" s="387"/>
      <c r="P31" s="369"/>
      <c r="Q31" s="371"/>
      <c r="R31" s="371"/>
      <c r="S31" s="361">
        <f t="shared" si="1"/>
        <v>0</v>
      </c>
    </row>
    <row r="32" spans="1:19" ht="12.75">
      <c r="A32" s="367" t="s">
        <v>474</v>
      </c>
      <c r="B32" s="368">
        <v>35.5</v>
      </c>
      <c r="C32" s="369">
        <v>34</v>
      </c>
      <c r="D32" s="370">
        <v>35</v>
      </c>
      <c r="E32" s="371">
        <v>35.5</v>
      </c>
      <c r="F32" s="369">
        <v>34</v>
      </c>
      <c r="G32" s="372">
        <v>35</v>
      </c>
      <c r="H32" s="363">
        <v>416914.58</v>
      </c>
      <c r="I32" s="369">
        <v>31305.439999999999</v>
      </c>
      <c r="J32" s="357">
        <v>21518.29</v>
      </c>
      <c r="K32" s="370"/>
      <c r="L32" s="361">
        <f t="shared" si="0"/>
        <v>469738.31</v>
      </c>
      <c r="M32" s="363">
        <v>394046.27</v>
      </c>
      <c r="N32" s="369">
        <v>31305.439999999999</v>
      </c>
      <c r="O32" s="373">
        <f>32418.29-3800-7100</f>
        <v>21518.29</v>
      </c>
      <c r="P32" s="369"/>
      <c r="Q32" s="371">
        <v>18400</v>
      </c>
      <c r="R32" s="388">
        <f>2403.98+2064.33</f>
        <v>4468.3099999999995</v>
      </c>
      <c r="S32" s="361">
        <f t="shared" si="1"/>
        <v>469738.31</v>
      </c>
    </row>
    <row r="33" spans="1:19" ht="13.5" thickBot="1">
      <c r="A33" s="389" t="s">
        <v>475</v>
      </c>
      <c r="B33" s="390">
        <v>7.75</v>
      </c>
      <c r="C33" s="379">
        <v>6.75</v>
      </c>
      <c r="D33" s="391">
        <v>7.42</v>
      </c>
      <c r="E33" s="380">
        <v>7.5</v>
      </c>
      <c r="F33" s="379">
        <v>6.75</v>
      </c>
      <c r="G33" s="392">
        <v>7.42</v>
      </c>
      <c r="H33" s="393">
        <v>54492.94</v>
      </c>
      <c r="I33" s="379"/>
      <c r="J33" s="357">
        <v>5109.7</v>
      </c>
      <c r="K33" s="391"/>
      <c r="L33" s="394">
        <f t="shared" si="0"/>
        <v>59602.64</v>
      </c>
      <c r="M33" s="393">
        <f>51692.94-294.5</f>
        <v>51398.44</v>
      </c>
      <c r="N33" s="379"/>
      <c r="O33" s="379">
        <v>5109.7</v>
      </c>
      <c r="P33" s="377"/>
      <c r="Q33" s="380">
        <v>2800</v>
      </c>
      <c r="R33" s="395">
        <v>294.5</v>
      </c>
      <c r="S33" s="394">
        <f t="shared" si="1"/>
        <v>59602.64</v>
      </c>
    </row>
    <row r="34" spans="1:19" ht="12.75">
      <c r="A34" s="396" t="s">
        <v>367</v>
      </c>
      <c r="B34" s="397">
        <f>SUM(B20,B24,B26,B28,B30,B32,B22)</f>
        <v>70.5</v>
      </c>
      <c r="C34" s="398">
        <f t="shared" ref="C34:R34" si="3">SUM(C20,C24,C26,C28,C30,C32,C22)</f>
        <v>69.5</v>
      </c>
      <c r="D34" s="398">
        <f t="shared" si="3"/>
        <v>70.17</v>
      </c>
      <c r="E34" s="398">
        <f t="shared" si="3"/>
        <v>70.5</v>
      </c>
      <c r="F34" s="398">
        <f t="shared" si="3"/>
        <v>69.5</v>
      </c>
      <c r="G34" s="399">
        <f t="shared" si="3"/>
        <v>70.17</v>
      </c>
      <c r="H34" s="397">
        <f t="shared" si="3"/>
        <v>1090209.3699999999</v>
      </c>
      <c r="I34" s="398">
        <f t="shared" si="3"/>
        <v>44829.909999999996</v>
      </c>
      <c r="J34" s="398">
        <f t="shared" si="3"/>
        <v>88113.72</v>
      </c>
      <c r="K34" s="398">
        <f t="shared" si="3"/>
        <v>0</v>
      </c>
      <c r="L34" s="400">
        <f t="shared" si="0"/>
        <v>1223152.9999999998</v>
      </c>
      <c r="M34" s="401">
        <f>SUM(M20,M24,M26,M28,M30,M32,M22)</f>
        <v>1017483.14</v>
      </c>
      <c r="N34" s="398">
        <f>SUM(N20,N24,N26,N28,N30,N32,N22)</f>
        <v>44829.909999999996</v>
      </c>
      <c r="O34" s="398">
        <f>SUM(O20,O24,O26,O28,O30,O32,O22)</f>
        <v>88113.72</v>
      </c>
      <c r="P34" s="398">
        <f t="shared" si="3"/>
        <v>0</v>
      </c>
      <c r="Q34" s="398">
        <f t="shared" si="3"/>
        <v>42870</v>
      </c>
      <c r="R34" s="398">
        <f t="shared" si="3"/>
        <v>10960.27</v>
      </c>
      <c r="S34" s="400">
        <f t="shared" si="1"/>
        <v>1204257.04</v>
      </c>
    </row>
    <row r="35" spans="1:19" ht="13.5" thickBot="1">
      <c r="A35" s="402" t="s">
        <v>476</v>
      </c>
      <c r="B35" s="403">
        <f>SUM(B21,B25,B27,B29,B31,B23)</f>
        <v>21.1</v>
      </c>
      <c r="C35" s="404">
        <f t="shared" ref="C35:R35" si="4">SUM(C21,C25,C27,C29,C31,C23)</f>
        <v>21.1</v>
      </c>
      <c r="D35" s="404">
        <f t="shared" si="4"/>
        <v>21.1</v>
      </c>
      <c r="E35" s="404">
        <f t="shared" si="4"/>
        <v>21.1</v>
      </c>
      <c r="F35" s="404">
        <f t="shared" si="4"/>
        <v>21.1</v>
      </c>
      <c r="G35" s="405">
        <f t="shared" si="4"/>
        <v>21.1</v>
      </c>
      <c r="H35" s="403">
        <f t="shared" si="4"/>
        <v>390029.87000000005</v>
      </c>
      <c r="I35" s="404">
        <f t="shared" si="4"/>
        <v>4289.18</v>
      </c>
      <c r="J35" s="404">
        <f t="shared" si="4"/>
        <v>40480.949999999997</v>
      </c>
      <c r="K35" s="404">
        <f t="shared" si="4"/>
        <v>0</v>
      </c>
      <c r="L35" s="406">
        <f t="shared" si="0"/>
        <v>434800.00000000006</v>
      </c>
      <c r="M35" s="407">
        <f t="shared" si="4"/>
        <v>373508.93000000005</v>
      </c>
      <c r="N35" s="404">
        <f t="shared" si="4"/>
        <v>4289.18</v>
      </c>
      <c r="O35" s="404">
        <f t="shared" si="4"/>
        <v>40480.949999999997</v>
      </c>
      <c r="P35" s="404">
        <f t="shared" si="4"/>
        <v>0</v>
      </c>
      <c r="Q35" s="404">
        <f t="shared" si="4"/>
        <v>13270</v>
      </c>
      <c r="R35" s="404">
        <f t="shared" si="4"/>
        <v>3250.94</v>
      </c>
      <c r="S35" s="406">
        <f t="shared" si="1"/>
        <v>434800.00000000006</v>
      </c>
    </row>
    <row r="36" spans="1:19" ht="12.75">
      <c r="A36" s="408" t="s">
        <v>477</v>
      </c>
      <c r="B36" s="409">
        <f>SUM(B20,B24,B26,B22)</f>
        <v>29</v>
      </c>
      <c r="C36" s="410">
        <f t="shared" ref="C36:R37" si="5">SUM(C20,C24,C26,C22)</f>
        <v>29.5</v>
      </c>
      <c r="D36" s="410">
        <f t="shared" si="5"/>
        <v>29.17</v>
      </c>
      <c r="E36" s="410">
        <f t="shared" si="5"/>
        <v>29</v>
      </c>
      <c r="F36" s="410">
        <f t="shared" si="5"/>
        <v>29.5</v>
      </c>
      <c r="G36" s="411">
        <f t="shared" si="5"/>
        <v>29.17</v>
      </c>
      <c r="H36" s="409">
        <f t="shared" si="5"/>
        <v>616272.31999999995</v>
      </c>
      <c r="I36" s="410">
        <f t="shared" si="5"/>
        <v>8811.2899999999991</v>
      </c>
      <c r="J36" s="410">
        <f t="shared" si="5"/>
        <v>60532.82</v>
      </c>
      <c r="K36" s="410">
        <f t="shared" si="5"/>
        <v>0</v>
      </c>
      <c r="L36" s="412">
        <f t="shared" si="0"/>
        <v>685616.42999999993</v>
      </c>
      <c r="M36" s="409">
        <f>SUM(M20,M24,M26,M22)</f>
        <v>569014.4</v>
      </c>
      <c r="N36" s="410">
        <f>SUM(N20,N24,N26,N22)</f>
        <v>8811.2899999999991</v>
      </c>
      <c r="O36" s="410">
        <f t="shared" si="5"/>
        <v>60532.82</v>
      </c>
      <c r="P36" s="410">
        <f t="shared" si="5"/>
        <v>0</v>
      </c>
      <c r="Q36" s="410">
        <f t="shared" si="5"/>
        <v>21870</v>
      </c>
      <c r="R36" s="410">
        <f t="shared" si="5"/>
        <v>6491.96</v>
      </c>
      <c r="S36" s="412">
        <f t="shared" si="1"/>
        <v>666720.47</v>
      </c>
    </row>
    <row r="37" spans="1:19" ht="12.75">
      <c r="A37" s="413" t="s">
        <v>470</v>
      </c>
      <c r="B37" s="414">
        <f>SUM(B21,B25,B27,B23)</f>
        <v>20.350000000000001</v>
      </c>
      <c r="C37" s="415">
        <f>SUM(C21,C25,C27,C23)</f>
        <v>20.350000000000001</v>
      </c>
      <c r="D37" s="415">
        <f t="shared" si="5"/>
        <v>20.350000000000001</v>
      </c>
      <c r="E37" s="415">
        <f t="shared" si="5"/>
        <v>20.350000000000001</v>
      </c>
      <c r="F37" s="415">
        <f t="shared" si="5"/>
        <v>20.350000000000001</v>
      </c>
      <c r="G37" s="416">
        <f t="shared" si="5"/>
        <v>20.350000000000001</v>
      </c>
      <c r="H37" s="414">
        <f t="shared" si="5"/>
        <v>383929.37000000005</v>
      </c>
      <c r="I37" s="415">
        <f t="shared" si="5"/>
        <v>3629.5</v>
      </c>
      <c r="J37" s="415">
        <f t="shared" si="5"/>
        <v>39139.899999999994</v>
      </c>
      <c r="K37" s="415">
        <f t="shared" si="5"/>
        <v>0</v>
      </c>
      <c r="L37" s="361">
        <f t="shared" si="0"/>
        <v>426698.77</v>
      </c>
      <c r="M37" s="417">
        <f t="shared" si="5"/>
        <v>367408.43000000005</v>
      </c>
      <c r="N37" s="415">
        <f t="shared" si="5"/>
        <v>3629.5</v>
      </c>
      <c r="O37" s="415">
        <f t="shared" si="5"/>
        <v>39139.899999999994</v>
      </c>
      <c r="P37" s="415">
        <f t="shared" si="5"/>
        <v>0</v>
      </c>
      <c r="Q37" s="415">
        <f t="shared" si="5"/>
        <v>13270</v>
      </c>
      <c r="R37" s="415">
        <f t="shared" si="5"/>
        <v>3250.94</v>
      </c>
      <c r="S37" s="361">
        <f t="shared" si="1"/>
        <v>426698.77000000008</v>
      </c>
    </row>
    <row r="38" spans="1:19" ht="12.75">
      <c r="A38" s="418" t="s">
        <v>478</v>
      </c>
      <c r="B38" s="414">
        <f>SUM(B26,B28,B30)</f>
        <v>9.25</v>
      </c>
      <c r="C38" s="415">
        <f t="shared" ref="C38:R39" si="6">SUM(C26,C28,C30)</f>
        <v>9.75</v>
      </c>
      <c r="D38" s="415">
        <f t="shared" si="6"/>
        <v>9.42</v>
      </c>
      <c r="E38" s="415">
        <f t="shared" si="6"/>
        <v>9.25</v>
      </c>
      <c r="F38" s="415">
        <f t="shared" si="6"/>
        <v>9.75</v>
      </c>
      <c r="G38" s="416">
        <f t="shared" si="6"/>
        <v>9.42</v>
      </c>
      <c r="H38" s="414">
        <f t="shared" si="6"/>
        <v>98627.989999999991</v>
      </c>
      <c r="I38" s="415">
        <f t="shared" si="6"/>
        <v>4713.18</v>
      </c>
      <c r="J38" s="415">
        <f t="shared" si="6"/>
        <v>10645.529999999999</v>
      </c>
      <c r="K38" s="415">
        <f t="shared" si="6"/>
        <v>0</v>
      </c>
      <c r="L38" s="361">
        <f t="shared" si="0"/>
        <v>113986.69999999998</v>
      </c>
      <c r="M38" s="414">
        <f>SUM(M26,M28,M30)</f>
        <v>93427.989999999991</v>
      </c>
      <c r="N38" s="415">
        <f>SUM(N26,N28,N30)</f>
        <v>4713.18</v>
      </c>
      <c r="O38" s="415">
        <f t="shared" si="6"/>
        <v>10645.529999999999</v>
      </c>
      <c r="P38" s="415">
        <f t="shared" si="6"/>
        <v>0</v>
      </c>
      <c r="Q38" s="415">
        <f t="shared" si="6"/>
        <v>5200</v>
      </c>
      <c r="R38" s="415">
        <f t="shared" si="6"/>
        <v>0</v>
      </c>
      <c r="S38" s="361">
        <f t="shared" si="1"/>
        <v>113986.69999999998</v>
      </c>
    </row>
    <row r="39" spans="1:19" ht="13.5" thickBot="1">
      <c r="A39" s="419" t="s">
        <v>470</v>
      </c>
      <c r="B39" s="420">
        <f>SUM(B27,B29,B31)</f>
        <v>2.93</v>
      </c>
      <c r="C39" s="421">
        <f t="shared" si="6"/>
        <v>2.93</v>
      </c>
      <c r="D39" s="421">
        <f t="shared" si="6"/>
        <v>2.93</v>
      </c>
      <c r="E39" s="421">
        <f t="shared" si="6"/>
        <v>2.93</v>
      </c>
      <c r="F39" s="421">
        <f t="shared" si="6"/>
        <v>2.93</v>
      </c>
      <c r="G39" s="422">
        <f t="shared" si="6"/>
        <v>2.93</v>
      </c>
      <c r="H39" s="420">
        <f t="shared" si="6"/>
        <v>29151.89</v>
      </c>
      <c r="I39" s="421">
        <f t="shared" si="6"/>
        <v>659.68</v>
      </c>
      <c r="J39" s="421">
        <f t="shared" si="6"/>
        <v>3548.8199999999997</v>
      </c>
      <c r="K39" s="421">
        <f t="shared" si="6"/>
        <v>0</v>
      </c>
      <c r="L39" s="406">
        <f t="shared" si="0"/>
        <v>33360.39</v>
      </c>
      <c r="M39" s="420">
        <f t="shared" si="6"/>
        <v>28451.89</v>
      </c>
      <c r="N39" s="421">
        <f t="shared" si="6"/>
        <v>659.68</v>
      </c>
      <c r="O39" s="421">
        <f t="shared" si="6"/>
        <v>3548.8199999999997</v>
      </c>
      <c r="P39" s="421">
        <f t="shared" si="6"/>
        <v>0</v>
      </c>
      <c r="Q39" s="421">
        <f t="shared" si="6"/>
        <v>700</v>
      </c>
      <c r="R39" s="421">
        <f t="shared" si="6"/>
        <v>0</v>
      </c>
      <c r="S39" s="406">
        <f t="shared" si="1"/>
        <v>33360.39</v>
      </c>
    </row>
    <row r="40" spans="1:19" hidden="1"/>
    <row r="41" spans="1:19" ht="12.75">
      <c r="A41" s="423" t="s">
        <v>479</v>
      </c>
      <c r="B41" s="423"/>
      <c r="C41" s="423"/>
      <c r="D41" s="315"/>
      <c r="E41" s="315"/>
      <c r="F41" s="315"/>
      <c r="G41" s="315"/>
      <c r="H41" s="315"/>
      <c r="I41" s="315"/>
      <c r="J41" s="315"/>
      <c r="K41" s="315"/>
      <c r="L41" s="306"/>
      <c r="M41" s="306"/>
      <c r="N41" s="306"/>
      <c r="O41" s="306"/>
      <c r="P41" s="306"/>
      <c r="Q41" s="306"/>
      <c r="R41" s="306"/>
      <c r="S41" s="306"/>
    </row>
    <row r="42" spans="1:19" ht="12.75">
      <c r="A42" s="424" t="s">
        <v>223</v>
      </c>
      <c r="B42" s="424"/>
      <c r="C42" s="424"/>
      <c r="D42" s="306"/>
      <c r="E42" s="425"/>
      <c r="F42" s="425"/>
      <c r="G42" s="425"/>
      <c r="H42" s="425"/>
      <c r="I42" s="425"/>
      <c r="J42" s="424"/>
      <c r="K42" s="662" t="s">
        <v>224</v>
      </c>
      <c r="L42" s="662"/>
      <c r="M42" s="662"/>
      <c r="N42" s="662"/>
      <c r="O42" s="662"/>
      <c r="P42" s="662"/>
      <c r="Q42" s="306"/>
      <c r="R42" s="306"/>
      <c r="S42" s="306"/>
    </row>
    <row r="43" spans="1:19" ht="12.75">
      <c r="A43" s="663"/>
      <c r="B43" s="663"/>
      <c r="C43" s="314"/>
      <c r="D43" s="306"/>
      <c r="E43" s="306"/>
      <c r="F43" s="664" t="s">
        <v>226</v>
      </c>
      <c r="G43" s="664"/>
      <c r="H43" s="664"/>
      <c r="I43" s="423"/>
      <c r="J43" s="423"/>
      <c r="K43" s="423"/>
      <c r="L43" s="423"/>
      <c r="M43" s="426" t="s">
        <v>227</v>
      </c>
      <c r="N43" s="426"/>
      <c r="O43" s="314"/>
      <c r="P43" s="306"/>
      <c r="Q43" s="306"/>
      <c r="R43" s="306"/>
      <c r="S43" s="306"/>
    </row>
    <row r="44" spans="1:19" ht="12.75" hidden="1">
      <c r="A44" s="314"/>
      <c r="B44" s="314"/>
      <c r="C44" s="314"/>
      <c r="D44" s="306"/>
      <c r="E44" s="306"/>
      <c r="F44" s="306"/>
      <c r="G44" s="306"/>
      <c r="H44" s="314"/>
      <c r="I44" s="306"/>
      <c r="J44" s="306"/>
      <c r="K44" s="315"/>
      <c r="L44" s="315"/>
      <c r="M44" s="314"/>
      <c r="N44" s="314"/>
      <c r="O44" s="314"/>
      <c r="P44" s="306"/>
      <c r="Q44" s="306"/>
      <c r="R44" s="306"/>
      <c r="S44" s="306"/>
    </row>
    <row r="45" spans="1:19" ht="24.75" customHeight="1">
      <c r="A45" s="667" t="s">
        <v>228</v>
      </c>
      <c r="B45" s="667"/>
      <c r="C45" s="667"/>
      <c r="D45" s="667"/>
      <c r="E45" s="425"/>
      <c r="F45" s="425"/>
      <c r="G45" s="425"/>
      <c r="H45" s="425"/>
      <c r="I45" s="425"/>
      <c r="J45" s="424"/>
      <c r="K45" s="662" t="s">
        <v>229</v>
      </c>
      <c r="L45" s="662"/>
      <c r="M45" s="662"/>
      <c r="N45" s="662"/>
      <c r="O45" s="662"/>
      <c r="P45" s="662"/>
      <c r="Q45" s="306"/>
      <c r="R45" s="306"/>
      <c r="S45" s="306"/>
    </row>
    <row r="46" spans="1:19" ht="12.75">
      <c r="A46" s="663"/>
      <c r="B46" s="663"/>
      <c r="C46" s="314"/>
      <c r="D46" s="306"/>
      <c r="E46" s="306"/>
      <c r="F46" s="664" t="s">
        <v>226</v>
      </c>
      <c r="G46" s="664"/>
      <c r="H46" s="664"/>
      <c r="I46" s="423"/>
      <c r="J46" s="423"/>
      <c r="K46" s="423"/>
      <c r="L46" s="423"/>
      <c r="M46" s="426" t="s">
        <v>227</v>
      </c>
      <c r="N46" s="426"/>
      <c r="O46" s="314"/>
      <c r="P46" s="306"/>
      <c r="Q46" s="306"/>
      <c r="R46" s="306"/>
      <c r="S46" s="306"/>
    </row>
    <row r="47" spans="1:19">
      <c r="A47" s="306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</row>
  </sheetData>
  <mergeCells count="38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A45:D45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>
      <formula1>1</formula1>
      <formula2>5501</formula2>
    </dataValidation>
  </dataValidations>
  <pageMargins left="0.70866141732283472" right="3.937007874015748E-2" top="3.937007874015748E-2" bottom="3.937007874015748E-2" header="0" footer="0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workbookViewId="0">
      <selection activeCell="D8" sqref="D8"/>
    </sheetView>
  </sheetViews>
  <sheetFormatPr defaultRowHeight="12"/>
  <cols>
    <col min="1" max="1" width="23.42578125" style="307" customWidth="1"/>
    <col min="2" max="2" width="5.85546875" style="307" customWidth="1"/>
    <col min="3" max="3" width="7.7109375" style="307" customWidth="1"/>
    <col min="4" max="4" width="8" style="307" customWidth="1"/>
    <col min="5" max="5" width="8.42578125" style="307" customWidth="1"/>
    <col min="6" max="6" width="7" style="307" customWidth="1"/>
    <col min="7" max="7" width="8.140625" style="307" customWidth="1"/>
    <col min="8" max="8" width="11.28515625" style="307" customWidth="1"/>
    <col min="9" max="9" width="8.7109375" style="307" customWidth="1"/>
    <col min="10" max="10" width="5" style="307" customWidth="1"/>
    <col min="11" max="11" width="4.85546875" style="307" customWidth="1"/>
    <col min="12" max="12" width="13.28515625" style="307" customWidth="1"/>
    <col min="13" max="13" width="12.5703125" style="307" customWidth="1"/>
    <col min="14" max="14" width="10.28515625" style="307" customWidth="1"/>
    <col min="15" max="15" width="5.7109375" style="307" customWidth="1"/>
    <col min="16" max="16" width="2.7109375" style="307" customWidth="1"/>
    <col min="17" max="17" width="7.7109375" style="307" customWidth="1"/>
    <col min="18" max="18" width="9" style="307" customWidth="1"/>
    <col min="19" max="19" width="10.7109375" style="307" customWidth="1"/>
    <col min="20" max="16384" width="9.140625" style="307"/>
  </cols>
  <sheetData>
    <row r="1" spans="1:27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688" t="s">
        <v>431</v>
      </c>
      <c r="O1" s="688"/>
      <c r="P1" s="688"/>
      <c r="Q1" s="688"/>
      <c r="R1" s="688"/>
      <c r="S1" s="688"/>
    </row>
    <row r="2" spans="1:27" ht="15.75">
      <c r="A2" s="306"/>
      <c r="B2" s="689" t="s">
        <v>432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8"/>
      <c r="O2" s="688"/>
      <c r="P2" s="688"/>
      <c r="Q2" s="688"/>
      <c r="R2" s="688"/>
      <c r="S2" s="688"/>
    </row>
    <row r="3" spans="1:27">
      <c r="A3" s="306"/>
      <c r="B3" s="306"/>
      <c r="C3" s="306"/>
      <c r="D3" s="306"/>
      <c r="E3" s="306"/>
      <c r="F3" s="306"/>
      <c r="G3" s="306"/>
      <c r="H3" s="306" t="s">
        <v>433</v>
      </c>
      <c r="I3" s="308"/>
      <c r="J3" s="308"/>
      <c r="K3" s="308"/>
      <c r="L3" s="308"/>
      <c r="M3" s="308"/>
      <c r="N3" s="309"/>
      <c r="O3" s="309"/>
      <c r="P3" s="309"/>
      <c r="Q3" s="309"/>
      <c r="R3" s="309"/>
      <c r="S3" s="309"/>
    </row>
    <row r="4" spans="1:27" hidden="1">
      <c r="A4" s="306"/>
      <c r="B4" s="306"/>
      <c r="C4" s="306"/>
      <c r="D4" s="306"/>
      <c r="E4" s="306"/>
      <c r="F4" s="306"/>
      <c r="G4" s="306"/>
      <c r="H4" s="306"/>
      <c r="I4" s="308"/>
      <c r="J4" s="308"/>
      <c r="K4" s="308"/>
      <c r="L4" s="308"/>
      <c r="M4" s="308"/>
      <c r="N4" s="309"/>
      <c r="O4" s="309"/>
      <c r="P4" s="309"/>
      <c r="Q4" s="309"/>
      <c r="R4" s="309"/>
      <c r="S4" s="309"/>
      <c r="U4" s="427"/>
      <c r="V4" s="427"/>
      <c r="W4" s="427"/>
    </row>
    <row r="5" spans="1:27" ht="24.75" customHeight="1">
      <c r="A5" s="690" t="s">
        <v>506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427"/>
      <c r="U5" s="427"/>
      <c r="V5" s="427"/>
    </row>
    <row r="6" spans="1:27" hidden="1">
      <c r="A6" s="310"/>
      <c r="B6" s="310"/>
      <c r="C6" s="310"/>
      <c r="D6" s="310"/>
      <c r="E6" s="310"/>
      <c r="F6" s="310"/>
      <c r="G6" s="310"/>
      <c r="H6" s="310"/>
      <c r="I6" s="310"/>
      <c r="J6" s="691"/>
      <c r="K6" s="691"/>
      <c r="L6" s="691"/>
      <c r="M6" s="691"/>
      <c r="N6" s="310"/>
      <c r="O6" s="310"/>
      <c r="P6" s="310"/>
      <c r="Q6" s="310"/>
      <c r="R6" s="310"/>
      <c r="S6" s="310"/>
    </row>
    <row r="7" spans="1:27">
      <c r="A7" s="311"/>
      <c r="B7" s="311"/>
      <c r="C7" s="311"/>
      <c r="D7" s="699">
        <v>44939</v>
      </c>
      <c r="E7" s="699"/>
      <c r="F7" s="699"/>
      <c r="G7" s="699"/>
      <c r="H7" s="699"/>
      <c r="I7" s="699"/>
      <c r="J7" s="699"/>
      <c r="K7" s="699"/>
      <c r="L7" s="699"/>
      <c r="M7" s="312"/>
      <c r="N7" s="311"/>
      <c r="O7" s="311"/>
      <c r="P7" s="311"/>
      <c r="Q7" s="311"/>
      <c r="R7" s="311"/>
      <c r="S7" s="311"/>
    </row>
    <row r="8" spans="1:27">
      <c r="A8" s="311"/>
      <c r="B8" s="311"/>
      <c r="C8" s="311"/>
      <c r="D8" s="311"/>
      <c r="E8" s="693" t="s">
        <v>435</v>
      </c>
      <c r="F8" s="693"/>
      <c r="G8" s="693"/>
      <c r="H8" s="693"/>
      <c r="I8" s="693"/>
      <c r="J8" s="693"/>
      <c r="K8" s="693"/>
      <c r="L8" s="693"/>
      <c r="M8" s="312"/>
      <c r="N8" s="311"/>
      <c r="O8" s="311"/>
      <c r="P8" s="311"/>
      <c r="Q8" s="311"/>
      <c r="R8" s="311"/>
      <c r="S8" s="311"/>
    </row>
    <row r="9" spans="1:27" ht="12.75">
      <c r="A9" s="313"/>
      <c r="B9" s="314"/>
      <c r="C9" s="314"/>
      <c r="D9" s="314"/>
      <c r="E9" s="314"/>
      <c r="F9" s="314"/>
      <c r="G9" s="314"/>
      <c r="H9" s="315"/>
      <c r="I9" s="315"/>
      <c r="J9" s="663"/>
      <c r="K9" s="663"/>
      <c r="L9" s="306"/>
      <c r="M9" s="306"/>
      <c r="N9" s="311"/>
      <c r="O9" s="311"/>
      <c r="P9" s="311"/>
      <c r="Q9" s="311"/>
      <c r="R9" s="311"/>
      <c r="S9" s="311"/>
    </row>
    <row r="10" spans="1:27" ht="12.75">
      <c r="A10" s="315"/>
      <c r="B10" s="694" t="s">
        <v>436</v>
      </c>
      <c r="C10" s="695"/>
      <c r="D10" s="316" t="s">
        <v>437</v>
      </c>
      <c r="E10" s="317"/>
      <c r="F10" s="318"/>
      <c r="G10" s="318"/>
      <c r="H10" s="315"/>
      <c r="I10" s="315"/>
      <c r="J10" s="696"/>
      <c r="K10" s="696"/>
      <c r="L10" s="306"/>
      <c r="M10" s="306"/>
      <c r="N10" s="306"/>
      <c r="O10" s="306"/>
      <c r="P10" s="306"/>
      <c r="Q10" s="319"/>
      <c r="R10" s="319"/>
      <c r="S10" s="319"/>
    </row>
    <row r="11" spans="1:27" ht="31.5">
      <c r="A11" s="320" t="s">
        <v>438</v>
      </c>
      <c r="B11" s="321" t="s">
        <v>439</v>
      </c>
      <c r="C11" s="322" t="s">
        <v>440</v>
      </c>
      <c r="D11" s="323" t="s">
        <v>441</v>
      </c>
      <c r="E11" s="324" t="s">
        <v>442</v>
      </c>
      <c r="F11" s="325"/>
      <c r="G11" s="318"/>
      <c r="H11" s="315"/>
      <c r="I11" s="315"/>
      <c r="J11" s="326"/>
      <c r="K11" s="326"/>
      <c r="L11" s="306"/>
      <c r="M11" s="306"/>
      <c r="N11" s="306"/>
      <c r="O11" s="306"/>
      <c r="P11" s="306"/>
      <c r="Q11" s="319"/>
      <c r="R11" s="319"/>
      <c r="S11" s="319"/>
    </row>
    <row r="12" spans="1:27" ht="12.75">
      <c r="A12" s="327" t="s">
        <v>443</v>
      </c>
      <c r="B12" s="328">
        <v>1</v>
      </c>
      <c r="C12" s="328">
        <v>1</v>
      </c>
      <c r="D12" s="329" t="s">
        <v>444</v>
      </c>
      <c r="E12" s="330" t="s">
        <v>444</v>
      </c>
      <c r="F12" s="314"/>
      <c r="G12" s="314"/>
      <c r="H12" s="315"/>
      <c r="I12" s="331" t="s">
        <v>445</v>
      </c>
      <c r="J12" s="697" t="s">
        <v>446</v>
      </c>
      <c r="K12" s="697"/>
      <c r="L12" s="697"/>
      <c r="M12" s="697"/>
      <c r="N12" s="697"/>
      <c r="O12" s="697"/>
      <c r="P12" s="663"/>
      <c r="Q12" s="698"/>
      <c r="R12" s="686">
        <v>9</v>
      </c>
      <c r="S12" s="687"/>
    </row>
    <row r="13" spans="1:27" ht="12.75">
      <c r="A13" s="327" t="s">
        <v>447</v>
      </c>
      <c r="B13" s="332">
        <v>13</v>
      </c>
      <c r="C13" s="332">
        <v>13</v>
      </c>
      <c r="D13" s="333">
        <v>13</v>
      </c>
      <c r="E13" s="334">
        <v>13</v>
      </c>
      <c r="F13" s="335"/>
      <c r="G13" s="335"/>
      <c r="H13" s="315"/>
      <c r="I13" s="674" t="s">
        <v>448</v>
      </c>
      <c r="J13" s="674"/>
      <c r="K13" s="674"/>
      <c r="L13" s="674"/>
      <c r="M13" s="674"/>
      <c r="N13" s="674"/>
      <c r="O13" s="674"/>
      <c r="P13" s="306"/>
      <c r="Q13" s="319"/>
      <c r="R13" s="319"/>
      <c r="S13" s="319"/>
    </row>
    <row r="14" spans="1:27" ht="12.75">
      <c r="A14" s="327" t="s">
        <v>449</v>
      </c>
      <c r="B14" s="332">
        <v>241</v>
      </c>
      <c r="C14" s="332">
        <v>240</v>
      </c>
      <c r="D14" s="332">
        <v>241</v>
      </c>
      <c r="E14" s="334">
        <v>241</v>
      </c>
      <c r="F14" s="335"/>
      <c r="G14" s="335"/>
      <c r="H14" s="315"/>
      <c r="I14" s="336" t="s">
        <v>450</v>
      </c>
      <c r="J14" s="336"/>
      <c r="K14" s="337"/>
      <c r="L14" s="337"/>
      <c r="M14" s="338"/>
      <c r="N14" s="315"/>
      <c r="O14" s="315"/>
      <c r="P14" s="330">
        <v>1</v>
      </c>
      <c r="Q14" s="330">
        <v>3</v>
      </c>
      <c r="R14" s="339">
        <v>2</v>
      </c>
      <c r="S14" s="339">
        <v>9</v>
      </c>
    </row>
    <row r="15" spans="1:27" ht="13.5" thickBot="1">
      <c r="A15" s="340"/>
      <c r="B15" s="341"/>
      <c r="C15" s="341"/>
      <c r="D15" s="342"/>
      <c r="E15" s="336"/>
      <c r="F15" s="336"/>
      <c r="G15" s="336"/>
      <c r="H15" s="338"/>
      <c r="I15" s="315"/>
      <c r="J15" s="315"/>
      <c r="K15" s="315"/>
      <c r="L15" s="306"/>
      <c r="M15" s="343"/>
      <c r="N15" s="306"/>
      <c r="O15" s="306"/>
      <c r="P15" s="306"/>
      <c r="Q15" s="343"/>
      <c r="R15" s="343"/>
      <c r="S15" s="343"/>
    </row>
    <row r="16" spans="1:27" ht="12.75">
      <c r="A16" s="675" t="s">
        <v>451</v>
      </c>
      <c r="B16" s="678" t="s">
        <v>452</v>
      </c>
      <c r="C16" s="679"/>
      <c r="D16" s="679"/>
      <c r="E16" s="679"/>
      <c r="F16" s="679"/>
      <c r="G16" s="680"/>
      <c r="H16" s="678" t="s">
        <v>453</v>
      </c>
      <c r="I16" s="679"/>
      <c r="J16" s="679"/>
      <c r="K16" s="679"/>
      <c r="L16" s="680"/>
      <c r="M16" s="678" t="s">
        <v>454</v>
      </c>
      <c r="N16" s="679"/>
      <c r="O16" s="679"/>
      <c r="P16" s="679"/>
      <c r="Q16" s="679"/>
      <c r="R16" s="679"/>
      <c r="S16" s="680"/>
      <c r="U16" s="428"/>
      <c r="V16" s="429"/>
      <c r="W16" s="429"/>
      <c r="X16" s="429"/>
      <c r="Y16" s="429"/>
      <c r="Z16" s="429"/>
      <c r="AA16" s="429"/>
    </row>
    <row r="17" spans="1:27" ht="12.75">
      <c r="A17" s="676"/>
      <c r="B17" s="681" t="s">
        <v>455</v>
      </c>
      <c r="C17" s="682"/>
      <c r="D17" s="683"/>
      <c r="E17" s="684" t="s">
        <v>436</v>
      </c>
      <c r="F17" s="682"/>
      <c r="G17" s="685"/>
      <c r="H17" s="672" t="s">
        <v>456</v>
      </c>
      <c r="I17" s="665" t="s">
        <v>457</v>
      </c>
      <c r="J17" s="665" t="s">
        <v>458</v>
      </c>
      <c r="K17" s="668" t="s">
        <v>459</v>
      </c>
      <c r="L17" s="670" t="s">
        <v>367</v>
      </c>
      <c r="M17" s="672" t="s">
        <v>456</v>
      </c>
      <c r="N17" s="665" t="s">
        <v>457</v>
      </c>
      <c r="O17" s="665" t="s">
        <v>458</v>
      </c>
      <c r="P17" s="668" t="s">
        <v>460</v>
      </c>
      <c r="Q17" s="665" t="s">
        <v>461</v>
      </c>
      <c r="R17" s="665" t="s">
        <v>462</v>
      </c>
      <c r="S17" s="670" t="s">
        <v>367</v>
      </c>
      <c r="U17" s="428"/>
      <c r="V17" s="429"/>
      <c r="W17" s="429"/>
      <c r="X17" s="429"/>
      <c r="Y17" s="429"/>
      <c r="Z17" s="429"/>
      <c r="AA17" s="429"/>
    </row>
    <row r="18" spans="1:27" ht="67.5">
      <c r="A18" s="677"/>
      <c r="B18" s="344" t="s">
        <v>439</v>
      </c>
      <c r="C18" s="345" t="s">
        <v>463</v>
      </c>
      <c r="D18" s="345" t="s">
        <v>464</v>
      </c>
      <c r="E18" s="346" t="s">
        <v>439</v>
      </c>
      <c r="F18" s="345" t="s">
        <v>463</v>
      </c>
      <c r="G18" s="347" t="s">
        <v>465</v>
      </c>
      <c r="H18" s="673"/>
      <c r="I18" s="666"/>
      <c r="J18" s="666"/>
      <c r="K18" s="669"/>
      <c r="L18" s="671"/>
      <c r="M18" s="673"/>
      <c r="N18" s="666"/>
      <c r="O18" s="666"/>
      <c r="P18" s="669"/>
      <c r="Q18" s="666"/>
      <c r="R18" s="666"/>
      <c r="S18" s="671"/>
    </row>
    <row r="19" spans="1:27">
      <c r="A19" s="348">
        <v>1</v>
      </c>
      <c r="B19" s="349">
        <v>2</v>
      </c>
      <c r="C19" s="350">
        <v>3</v>
      </c>
      <c r="D19" s="350">
        <v>4</v>
      </c>
      <c r="E19" s="351">
        <v>5</v>
      </c>
      <c r="F19" s="350">
        <v>6</v>
      </c>
      <c r="G19" s="352">
        <v>7</v>
      </c>
      <c r="H19" s="353">
        <v>8</v>
      </c>
      <c r="I19" s="351">
        <v>9</v>
      </c>
      <c r="J19" s="351">
        <v>10</v>
      </c>
      <c r="K19" s="351">
        <v>11</v>
      </c>
      <c r="L19" s="354">
        <v>12</v>
      </c>
      <c r="M19" s="353">
        <v>13</v>
      </c>
      <c r="N19" s="351">
        <v>14</v>
      </c>
      <c r="O19" s="351">
        <v>15</v>
      </c>
      <c r="P19" s="351">
        <v>16</v>
      </c>
      <c r="Q19" s="351">
        <v>17</v>
      </c>
      <c r="R19" s="351">
        <v>18</v>
      </c>
      <c r="S19" s="354">
        <v>19</v>
      </c>
    </row>
    <row r="20" spans="1:27" ht="22.5">
      <c r="A20" s="355" t="s">
        <v>466</v>
      </c>
      <c r="B20" s="356"/>
      <c r="C20" s="357"/>
      <c r="D20" s="357"/>
      <c r="E20" s="358"/>
      <c r="F20" s="357"/>
      <c r="G20" s="359"/>
      <c r="H20" s="363"/>
      <c r="I20" s="357"/>
      <c r="J20" s="357"/>
      <c r="K20" s="357"/>
      <c r="L20" s="361">
        <f t="shared" ref="L20:L39" si="0">SUM(H20:K20)</f>
        <v>0</v>
      </c>
      <c r="M20" s="360"/>
      <c r="N20" s="357"/>
      <c r="O20" s="357"/>
      <c r="P20" s="357"/>
      <c r="Q20" s="357"/>
      <c r="R20" s="357"/>
      <c r="S20" s="361">
        <f t="shared" ref="S20:S39" si="1">SUM(M20:R20)</f>
        <v>0</v>
      </c>
    </row>
    <row r="21" spans="1:27" ht="12.75">
      <c r="A21" s="362" t="s">
        <v>467</v>
      </c>
      <c r="B21" s="363"/>
      <c r="C21" s="357"/>
      <c r="D21" s="357"/>
      <c r="E21" s="358"/>
      <c r="F21" s="357"/>
      <c r="G21" s="359"/>
      <c r="H21" s="363"/>
      <c r="I21" s="357"/>
      <c r="J21" s="357"/>
      <c r="K21" s="357"/>
      <c r="L21" s="361">
        <f t="shared" si="0"/>
        <v>0</v>
      </c>
      <c r="M21" s="363"/>
      <c r="N21" s="357"/>
      <c r="O21" s="357"/>
      <c r="P21" s="357"/>
      <c r="Q21" s="357"/>
      <c r="R21" s="357"/>
      <c r="S21" s="361">
        <f t="shared" si="1"/>
        <v>0</v>
      </c>
    </row>
    <row r="22" spans="1:27" ht="12.75">
      <c r="A22" s="364" t="s">
        <v>468</v>
      </c>
      <c r="B22" s="363"/>
      <c r="C22" s="357"/>
      <c r="D22" s="357"/>
      <c r="E22" s="358"/>
      <c r="F22" s="357"/>
      <c r="G22" s="359"/>
      <c r="H22" s="363"/>
      <c r="I22" s="357"/>
      <c r="J22" s="357"/>
      <c r="K22" s="357"/>
      <c r="L22" s="361">
        <f t="shared" si="0"/>
        <v>0</v>
      </c>
      <c r="M22" s="363"/>
      <c r="N22" s="357"/>
      <c r="O22" s="357"/>
      <c r="P22" s="357"/>
      <c r="Q22" s="358"/>
      <c r="R22" s="358"/>
      <c r="S22" s="361">
        <f t="shared" si="1"/>
        <v>0</v>
      </c>
    </row>
    <row r="23" spans="1:27" ht="12.75">
      <c r="A23" s="362" t="s">
        <v>467</v>
      </c>
      <c r="B23" s="363"/>
      <c r="C23" s="357"/>
      <c r="D23" s="357"/>
      <c r="E23" s="358"/>
      <c r="F23" s="357"/>
      <c r="G23" s="359"/>
      <c r="H23" s="363"/>
      <c r="I23" s="357"/>
      <c r="J23" s="357"/>
      <c r="K23" s="357"/>
      <c r="L23" s="361">
        <f t="shared" si="0"/>
        <v>0</v>
      </c>
      <c r="M23" s="363"/>
      <c r="N23" s="357"/>
      <c r="O23" s="357"/>
      <c r="P23" s="357"/>
      <c r="Q23" s="358"/>
      <c r="R23" s="358"/>
      <c r="S23" s="361">
        <f t="shared" si="1"/>
        <v>0</v>
      </c>
    </row>
    <row r="24" spans="1:27" ht="25.5">
      <c r="A24" s="367" t="s">
        <v>469</v>
      </c>
      <c r="B24" s="368"/>
      <c r="C24" s="369"/>
      <c r="D24" s="370"/>
      <c r="E24" s="371"/>
      <c r="F24" s="369"/>
      <c r="G24" s="372"/>
      <c r="H24" s="363"/>
      <c r="I24" s="369"/>
      <c r="J24" s="369"/>
      <c r="K24" s="370"/>
      <c r="L24" s="361">
        <f t="shared" si="0"/>
        <v>0</v>
      </c>
      <c r="M24" s="363"/>
      <c r="N24" s="369"/>
      <c r="O24" s="369"/>
      <c r="P24" s="369"/>
      <c r="Q24" s="371"/>
      <c r="R24" s="371"/>
      <c r="S24" s="361">
        <f t="shared" si="1"/>
        <v>0</v>
      </c>
    </row>
    <row r="25" spans="1:27" ht="12.75">
      <c r="A25" s="374" t="s">
        <v>470</v>
      </c>
      <c r="B25" s="368"/>
      <c r="C25" s="369"/>
      <c r="D25" s="370"/>
      <c r="E25" s="371"/>
      <c r="F25" s="369"/>
      <c r="G25" s="372"/>
      <c r="H25" s="363"/>
      <c r="I25" s="369"/>
      <c r="J25" s="369"/>
      <c r="K25" s="370"/>
      <c r="L25" s="361">
        <f t="shared" si="0"/>
        <v>0</v>
      </c>
      <c r="M25" s="360"/>
      <c r="N25" s="369"/>
      <c r="O25" s="369"/>
      <c r="P25" s="369"/>
      <c r="Q25" s="371"/>
      <c r="R25" s="371"/>
      <c r="S25" s="361">
        <f t="shared" si="1"/>
        <v>0</v>
      </c>
    </row>
    <row r="26" spans="1:27" ht="12.75">
      <c r="A26" s="375" t="s">
        <v>471</v>
      </c>
      <c r="B26" s="368"/>
      <c r="C26" s="369"/>
      <c r="D26" s="370"/>
      <c r="E26" s="371"/>
      <c r="F26" s="369"/>
      <c r="G26" s="372"/>
      <c r="H26" s="363"/>
      <c r="I26" s="369"/>
      <c r="J26" s="369"/>
      <c r="K26" s="370"/>
      <c r="L26" s="361">
        <f t="shared" si="0"/>
        <v>0</v>
      </c>
      <c r="M26" s="363"/>
      <c r="N26" s="369"/>
      <c r="O26" s="369"/>
      <c r="P26" s="369"/>
      <c r="Q26" s="371"/>
      <c r="R26" s="371"/>
      <c r="S26" s="361">
        <f t="shared" si="1"/>
        <v>0</v>
      </c>
    </row>
    <row r="27" spans="1:27" ht="12.75">
      <c r="A27" s="374" t="s">
        <v>470</v>
      </c>
      <c r="B27" s="368"/>
      <c r="C27" s="369"/>
      <c r="D27" s="370"/>
      <c r="E27" s="371"/>
      <c r="F27" s="369"/>
      <c r="G27" s="372"/>
      <c r="H27" s="363"/>
      <c r="I27" s="369"/>
      <c r="J27" s="369"/>
      <c r="K27" s="370"/>
      <c r="L27" s="361">
        <f t="shared" si="0"/>
        <v>0</v>
      </c>
      <c r="M27" s="363"/>
      <c r="N27" s="369"/>
      <c r="O27" s="369"/>
      <c r="P27" s="369"/>
      <c r="Q27" s="371"/>
      <c r="R27" s="371"/>
      <c r="S27" s="361">
        <f t="shared" si="1"/>
        <v>0</v>
      </c>
    </row>
    <row r="28" spans="1:27" ht="12.75">
      <c r="A28" s="367" t="s">
        <v>472</v>
      </c>
      <c r="B28" s="368"/>
      <c r="C28" s="369"/>
      <c r="D28" s="370"/>
      <c r="E28" s="371"/>
      <c r="F28" s="369"/>
      <c r="G28" s="372"/>
      <c r="H28" s="363"/>
      <c r="I28" s="369"/>
      <c r="J28" s="369"/>
      <c r="K28" s="370"/>
      <c r="L28" s="361">
        <f t="shared" si="0"/>
        <v>0</v>
      </c>
      <c r="M28" s="363"/>
      <c r="N28" s="369"/>
      <c r="O28" s="369"/>
      <c r="P28" s="369"/>
      <c r="Q28" s="371"/>
      <c r="R28" s="371"/>
      <c r="S28" s="361">
        <f t="shared" si="1"/>
        <v>0</v>
      </c>
    </row>
    <row r="29" spans="1:27" ht="12.75">
      <c r="A29" s="374" t="s">
        <v>470</v>
      </c>
      <c r="B29" s="368"/>
      <c r="C29" s="369"/>
      <c r="D29" s="370"/>
      <c r="E29" s="371"/>
      <c r="F29" s="369"/>
      <c r="G29" s="372"/>
      <c r="H29" s="363"/>
      <c r="I29" s="369"/>
      <c r="J29" s="369"/>
      <c r="K29" s="370"/>
      <c r="L29" s="361">
        <f t="shared" si="0"/>
        <v>0</v>
      </c>
      <c r="M29" s="363"/>
      <c r="N29" s="369"/>
      <c r="O29" s="369"/>
      <c r="P29" s="369"/>
      <c r="Q29" s="371"/>
      <c r="R29" s="371"/>
      <c r="S29" s="361">
        <f t="shared" si="1"/>
        <v>0</v>
      </c>
    </row>
    <row r="30" spans="1:27" ht="12.75">
      <c r="A30" s="382" t="s">
        <v>473</v>
      </c>
      <c r="B30" s="368"/>
      <c r="C30" s="369"/>
      <c r="D30" s="370"/>
      <c r="E30" s="371"/>
      <c r="F30" s="369"/>
      <c r="G30" s="372"/>
      <c r="H30" s="363"/>
      <c r="I30" s="369"/>
      <c r="J30" s="369"/>
      <c r="K30" s="370"/>
      <c r="L30" s="361">
        <f t="shared" si="0"/>
        <v>0</v>
      </c>
      <c r="M30" s="363"/>
      <c r="N30" s="369"/>
      <c r="O30" s="369"/>
      <c r="P30" s="369"/>
      <c r="Q30" s="371"/>
      <c r="R30" s="371"/>
      <c r="S30" s="361">
        <f t="shared" si="1"/>
        <v>0</v>
      </c>
    </row>
    <row r="31" spans="1:27" ht="12.75">
      <c r="A31" s="374" t="s">
        <v>470</v>
      </c>
      <c r="B31" s="368"/>
      <c r="C31" s="369"/>
      <c r="D31" s="370"/>
      <c r="E31" s="371"/>
      <c r="F31" s="369"/>
      <c r="G31" s="372"/>
      <c r="H31" s="363"/>
      <c r="I31" s="369"/>
      <c r="J31" s="369"/>
      <c r="K31" s="370"/>
      <c r="L31" s="361">
        <f t="shared" si="0"/>
        <v>0</v>
      </c>
      <c r="M31" s="363"/>
      <c r="N31" s="369"/>
      <c r="O31" s="369"/>
      <c r="P31" s="369"/>
      <c r="Q31" s="371"/>
      <c r="R31" s="371"/>
      <c r="S31" s="361">
        <f t="shared" si="1"/>
        <v>0</v>
      </c>
    </row>
    <row r="32" spans="1:27" ht="12.75">
      <c r="A32" s="367" t="s">
        <v>474</v>
      </c>
      <c r="B32" s="368"/>
      <c r="C32" s="369"/>
      <c r="D32" s="370"/>
      <c r="E32" s="371"/>
      <c r="F32" s="369"/>
      <c r="G32" s="372"/>
      <c r="H32" s="363">
        <v>7100</v>
      </c>
      <c r="I32" s="369"/>
      <c r="J32" s="369">
        <v>3800</v>
      </c>
      <c r="K32" s="370"/>
      <c r="L32" s="361">
        <f t="shared" si="0"/>
        <v>10900</v>
      </c>
      <c r="M32" s="363"/>
      <c r="N32" s="369"/>
      <c r="O32" s="369">
        <f>382.26+1517.74+1900</f>
        <v>3800</v>
      </c>
      <c r="P32" s="369"/>
      <c r="Q32" s="371"/>
      <c r="R32" s="388">
        <v>7100</v>
      </c>
      <c r="S32" s="361">
        <f t="shared" si="1"/>
        <v>10900</v>
      </c>
      <c r="U32" s="430"/>
    </row>
    <row r="33" spans="1:22" ht="13.5" thickBot="1">
      <c r="A33" s="389" t="s">
        <v>475</v>
      </c>
      <c r="B33" s="390"/>
      <c r="C33" s="379"/>
      <c r="D33" s="391"/>
      <c r="E33" s="380"/>
      <c r="F33" s="379"/>
      <c r="G33" s="392"/>
      <c r="H33" s="390"/>
      <c r="I33" s="379"/>
      <c r="J33" s="379"/>
      <c r="K33" s="391"/>
      <c r="L33" s="394">
        <f t="shared" si="0"/>
        <v>0</v>
      </c>
      <c r="M33" s="393"/>
      <c r="N33" s="379"/>
      <c r="O33" s="379"/>
      <c r="P33" s="379"/>
      <c r="Q33" s="380"/>
      <c r="R33" s="395"/>
      <c r="S33" s="394">
        <f t="shared" si="1"/>
        <v>0</v>
      </c>
      <c r="V33" s="431"/>
    </row>
    <row r="34" spans="1:22" ht="12.75">
      <c r="A34" s="396" t="s">
        <v>367</v>
      </c>
      <c r="B34" s="397">
        <f>SUM(B20,B24,B26,B28,B30,B32,B22)</f>
        <v>0</v>
      </c>
      <c r="C34" s="398">
        <f t="shared" ref="C34:R34" si="2">SUM(C20,C24,C26,C28,C30,C32,C22)</f>
        <v>0</v>
      </c>
      <c r="D34" s="398">
        <f t="shared" si="2"/>
        <v>0</v>
      </c>
      <c r="E34" s="398">
        <f t="shared" si="2"/>
        <v>0</v>
      </c>
      <c r="F34" s="398">
        <f t="shared" si="2"/>
        <v>0</v>
      </c>
      <c r="G34" s="399">
        <f t="shared" si="2"/>
        <v>0</v>
      </c>
      <c r="H34" s="397">
        <f t="shared" si="2"/>
        <v>7100</v>
      </c>
      <c r="I34" s="398">
        <f t="shared" si="2"/>
        <v>0</v>
      </c>
      <c r="J34" s="398">
        <f t="shared" si="2"/>
        <v>3800</v>
      </c>
      <c r="K34" s="398">
        <f t="shared" si="2"/>
        <v>0</v>
      </c>
      <c r="L34" s="400">
        <f t="shared" si="0"/>
        <v>10900</v>
      </c>
      <c r="M34" s="401">
        <f t="shared" si="2"/>
        <v>0</v>
      </c>
      <c r="N34" s="398">
        <f t="shared" si="2"/>
        <v>0</v>
      </c>
      <c r="O34" s="398">
        <f t="shared" si="2"/>
        <v>3800</v>
      </c>
      <c r="P34" s="398">
        <f t="shared" si="2"/>
        <v>0</v>
      </c>
      <c r="Q34" s="398">
        <f t="shared" si="2"/>
        <v>0</v>
      </c>
      <c r="R34" s="398">
        <f t="shared" si="2"/>
        <v>7100</v>
      </c>
      <c r="S34" s="400">
        <f t="shared" si="1"/>
        <v>10900</v>
      </c>
      <c r="V34" s="431"/>
    </row>
    <row r="35" spans="1:22" ht="13.5" thickBot="1">
      <c r="A35" s="402" t="s">
        <v>476</v>
      </c>
      <c r="B35" s="403">
        <f>SUM(B21,B25,B27,B29,B31,B23)</f>
        <v>0</v>
      </c>
      <c r="C35" s="404">
        <f t="shared" ref="C35:R35" si="3">SUM(C21,C25,C27,C29,C31,C23)</f>
        <v>0</v>
      </c>
      <c r="D35" s="404">
        <f t="shared" si="3"/>
        <v>0</v>
      </c>
      <c r="E35" s="404">
        <f t="shared" si="3"/>
        <v>0</v>
      </c>
      <c r="F35" s="404">
        <f t="shared" si="3"/>
        <v>0</v>
      </c>
      <c r="G35" s="405">
        <f t="shared" si="3"/>
        <v>0</v>
      </c>
      <c r="H35" s="403">
        <f t="shared" si="3"/>
        <v>0</v>
      </c>
      <c r="I35" s="404">
        <f t="shared" si="3"/>
        <v>0</v>
      </c>
      <c r="J35" s="404">
        <f t="shared" si="3"/>
        <v>0</v>
      </c>
      <c r="K35" s="404">
        <f t="shared" si="3"/>
        <v>0</v>
      </c>
      <c r="L35" s="406">
        <f t="shared" si="0"/>
        <v>0</v>
      </c>
      <c r="M35" s="407">
        <f t="shared" si="3"/>
        <v>0</v>
      </c>
      <c r="N35" s="404">
        <f t="shared" si="3"/>
        <v>0</v>
      </c>
      <c r="O35" s="404">
        <f t="shared" si="3"/>
        <v>0</v>
      </c>
      <c r="P35" s="404">
        <f t="shared" si="3"/>
        <v>0</v>
      </c>
      <c r="Q35" s="404">
        <f t="shared" si="3"/>
        <v>0</v>
      </c>
      <c r="R35" s="404">
        <f t="shared" si="3"/>
        <v>0</v>
      </c>
      <c r="S35" s="406">
        <f t="shared" si="1"/>
        <v>0</v>
      </c>
    </row>
    <row r="36" spans="1:22" ht="12.75">
      <c r="A36" s="408" t="s">
        <v>477</v>
      </c>
      <c r="B36" s="409">
        <f>SUM(B20,B24,B26,B22)</f>
        <v>0</v>
      </c>
      <c r="C36" s="410">
        <f t="shared" ref="C36:R37" si="4">SUM(C20,C24,C26,C22)</f>
        <v>0</v>
      </c>
      <c r="D36" s="410">
        <f t="shared" si="4"/>
        <v>0</v>
      </c>
      <c r="E36" s="410">
        <f t="shared" si="4"/>
        <v>0</v>
      </c>
      <c r="F36" s="410">
        <f t="shared" si="4"/>
        <v>0</v>
      </c>
      <c r="G36" s="411">
        <f t="shared" si="4"/>
        <v>0</v>
      </c>
      <c r="H36" s="409">
        <f t="shared" si="4"/>
        <v>0</v>
      </c>
      <c r="I36" s="410">
        <f t="shared" si="4"/>
        <v>0</v>
      </c>
      <c r="J36" s="410">
        <f t="shared" si="4"/>
        <v>0</v>
      </c>
      <c r="K36" s="410">
        <f t="shared" si="4"/>
        <v>0</v>
      </c>
      <c r="L36" s="412">
        <f t="shared" si="0"/>
        <v>0</v>
      </c>
      <c r="M36" s="409">
        <f t="shared" si="4"/>
        <v>0</v>
      </c>
      <c r="N36" s="410">
        <f t="shared" si="4"/>
        <v>0</v>
      </c>
      <c r="O36" s="410">
        <f t="shared" si="4"/>
        <v>0</v>
      </c>
      <c r="P36" s="410">
        <f t="shared" si="4"/>
        <v>0</v>
      </c>
      <c r="Q36" s="410">
        <f t="shared" si="4"/>
        <v>0</v>
      </c>
      <c r="R36" s="410">
        <f t="shared" si="4"/>
        <v>0</v>
      </c>
      <c r="S36" s="412">
        <f t="shared" si="1"/>
        <v>0</v>
      </c>
    </row>
    <row r="37" spans="1:22" ht="12.75">
      <c r="A37" s="413" t="s">
        <v>470</v>
      </c>
      <c r="B37" s="414">
        <f>SUM(B21,B25,B27,B23)</f>
        <v>0</v>
      </c>
      <c r="C37" s="415">
        <f>SUM(C21,C25,C27,C23)</f>
        <v>0</v>
      </c>
      <c r="D37" s="415">
        <f t="shared" si="4"/>
        <v>0</v>
      </c>
      <c r="E37" s="415">
        <f t="shared" si="4"/>
        <v>0</v>
      </c>
      <c r="F37" s="415">
        <f t="shared" si="4"/>
        <v>0</v>
      </c>
      <c r="G37" s="416">
        <f t="shared" si="4"/>
        <v>0</v>
      </c>
      <c r="H37" s="414">
        <f t="shared" si="4"/>
        <v>0</v>
      </c>
      <c r="I37" s="415">
        <f t="shared" si="4"/>
        <v>0</v>
      </c>
      <c r="J37" s="415">
        <f t="shared" si="4"/>
        <v>0</v>
      </c>
      <c r="K37" s="415">
        <f t="shared" si="4"/>
        <v>0</v>
      </c>
      <c r="L37" s="361">
        <f t="shared" si="0"/>
        <v>0</v>
      </c>
      <c r="M37" s="417">
        <f t="shared" si="4"/>
        <v>0</v>
      </c>
      <c r="N37" s="415">
        <f t="shared" si="4"/>
        <v>0</v>
      </c>
      <c r="O37" s="415">
        <f t="shared" si="4"/>
        <v>0</v>
      </c>
      <c r="P37" s="415">
        <f t="shared" si="4"/>
        <v>0</v>
      </c>
      <c r="Q37" s="415">
        <f t="shared" si="4"/>
        <v>0</v>
      </c>
      <c r="R37" s="415">
        <f t="shared" si="4"/>
        <v>0</v>
      </c>
      <c r="S37" s="361">
        <f t="shared" si="1"/>
        <v>0</v>
      </c>
    </row>
    <row r="38" spans="1:22" ht="12.75">
      <c r="A38" s="418" t="s">
        <v>478</v>
      </c>
      <c r="B38" s="414">
        <f>SUM(B26,B28,B30)</f>
        <v>0</v>
      </c>
      <c r="C38" s="415">
        <f t="shared" ref="C38:R39" si="5">SUM(C26,C28,C30)</f>
        <v>0</v>
      </c>
      <c r="D38" s="415">
        <f t="shared" si="5"/>
        <v>0</v>
      </c>
      <c r="E38" s="415">
        <f t="shared" si="5"/>
        <v>0</v>
      </c>
      <c r="F38" s="415">
        <f t="shared" si="5"/>
        <v>0</v>
      </c>
      <c r="G38" s="416">
        <f t="shared" si="5"/>
        <v>0</v>
      </c>
      <c r="H38" s="414">
        <f t="shared" si="5"/>
        <v>0</v>
      </c>
      <c r="I38" s="415">
        <f t="shared" si="5"/>
        <v>0</v>
      </c>
      <c r="J38" s="415">
        <f t="shared" si="5"/>
        <v>0</v>
      </c>
      <c r="K38" s="415">
        <f t="shared" si="5"/>
        <v>0</v>
      </c>
      <c r="L38" s="361">
        <f t="shared" si="0"/>
        <v>0</v>
      </c>
      <c r="M38" s="414">
        <f t="shared" si="5"/>
        <v>0</v>
      </c>
      <c r="N38" s="415">
        <f t="shared" si="5"/>
        <v>0</v>
      </c>
      <c r="O38" s="415">
        <f t="shared" si="5"/>
        <v>0</v>
      </c>
      <c r="P38" s="415">
        <f t="shared" si="5"/>
        <v>0</v>
      </c>
      <c r="Q38" s="415">
        <f t="shared" si="5"/>
        <v>0</v>
      </c>
      <c r="R38" s="415">
        <f t="shared" si="5"/>
        <v>0</v>
      </c>
      <c r="S38" s="361">
        <f t="shared" si="1"/>
        <v>0</v>
      </c>
    </row>
    <row r="39" spans="1:22" ht="13.5" thickBot="1">
      <c r="A39" s="419" t="s">
        <v>470</v>
      </c>
      <c r="B39" s="420">
        <f>SUM(B27,B29,B31)</f>
        <v>0</v>
      </c>
      <c r="C39" s="421">
        <f t="shared" si="5"/>
        <v>0</v>
      </c>
      <c r="D39" s="421">
        <f t="shared" si="5"/>
        <v>0</v>
      </c>
      <c r="E39" s="421">
        <f t="shared" si="5"/>
        <v>0</v>
      </c>
      <c r="F39" s="421">
        <f t="shared" si="5"/>
        <v>0</v>
      </c>
      <c r="G39" s="422">
        <f t="shared" si="5"/>
        <v>0</v>
      </c>
      <c r="H39" s="420">
        <f t="shared" si="5"/>
        <v>0</v>
      </c>
      <c r="I39" s="421">
        <f t="shared" si="5"/>
        <v>0</v>
      </c>
      <c r="J39" s="421">
        <f t="shared" si="5"/>
        <v>0</v>
      </c>
      <c r="K39" s="421">
        <f t="shared" si="5"/>
        <v>0</v>
      </c>
      <c r="L39" s="406">
        <f t="shared" si="0"/>
        <v>0</v>
      </c>
      <c r="M39" s="420">
        <f t="shared" si="5"/>
        <v>0</v>
      </c>
      <c r="N39" s="421">
        <f t="shared" si="5"/>
        <v>0</v>
      </c>
      <c r="O39" s="421">
        <f t="shared" si="5"/>
        <v>0</v>
      </c>
      <c r="P39" s="421">
        <f t="shared" si="5"/>
        <v>0</v>
      </c>
      <c r="Q39" s="421">
        <f t="shared" si="5"/>
        <v>0</v>
      </c>
      <c r="R39" s="421">
        <f t="shared" si="5"/>
        <v>0</v>
      </c>
      <c r="S39" s="406">
        <f t="shared" si="1"/>
        <v>0</v>
      </c>
    </row>
    <row r="40" spans="1:22" hidden="1"/>
    <row r="41" spans="1:22" ht="12.75">
      <c r="A41" s="423" t="s">
        <v>479</v>
      </c>
      <c r="B41" s="423"/>
      <c r="C41" s="423"/>
      <c r="D41" s="315"/>
      <c r="E41" s="315"/>
      <c r="F41" s="315"/>
      <c r="G41" s="315"/>
      <c r="H41" s="315"/>
      <c r="I41" s="315"/>
      <c r="J41" s="315"/>
      <c r="K41" s="315"/>
      <c r="L41" s="306"/>
      <c r="M41" s="306"/>
      <c r="N41" s="306"/>
      <c r="O41" s="306"/>
      <c r="P41" s="306"/>
      <c r="Q41" s="306"/>
      <c r="R41" s="306"/>
      <c r="S41" s="306"/>
    </row>
    <row r="42" spans="1:22" ht="12.75">
      <c r="A42" s="424" t="s">
        <v>223</v>
      </c>
      <c r="B42" s="424"/>
      <c r="C42" s="424"/>
      <c r="D42" s="306"/>
      <c r="E42" s="425"/>
      <c r="F42" s="425"/>
      <c r="G42" s="425"/>
      <c r="H42" s="425"/>
      <c r="I42" s="425"/>
      <c r="J42" s="424"/>
      <c r="K42" s="662" t="s">
        <v>224</v>
      </c>
      <c r="L42" s="662"/>
      <c r="M42" s="662"/>
      <c r="N42" s="662"/>
      <c r="O42" s="662"/>
      <c r="P42" s="662"/>
      <c r="Q42" s="306"/>
      <c r="R42" s="306"/>
      <c r="S42" s="306"/>
    </row>
    <row r="43" spans="1:22" ht="12.75">
      <c r="A43" s="663"/>
      <c r="B43" s="663"/>
      <c r="C43" s="314"/>
      <c r="D43" s="306"/>
      <c r="E43" s="306"/>
      <c r="F43" s="664" t="s">
        <v>226</v>
      </c>
      <c r="G43" s="664"/>
      <c r="H43" s="664"/>
      <c r="I43" s="423"/>
      <c r="J43" s="423"/>
      <c r="K43" s="423"/>
      <c r="L43" s="423"/>
      <c r="M43" s="426" t="s">
        <v>227</v>
      </c>
      <c r="N43" s="426"/>
      <c r="O43" s="314"/>
      <c r="P43" s="306"/>
      <c r="Q43" s="306"/>
      <c r="R43" s="306"/>
      <c r="S43" s="306"/>
    </row>
    <row r="44" spans="1:22" ht="12.75" hidden="1">
      <c r="A44" s="314"/>
      <c r="B44" s="314"/>
      <c r="C44" s="314"/>
      <c r="D44" s="306"/>
      <c r="E44" s="306"/>
      <c r="F44" s="306"/>
      <c r="G44" s="306"/>
      <c r="H44" s="314"/>
      <c r="I44" s="306"/>
      <c r="J44" s="306"/>
      <c r="K44" s="315"/>
      <c r="L44" s="315"/>
      <c r="M44" s="314"/>
      <c r="N44" s="314"/>
      <c r="O44" s="314"/>
      <c r="P44" s="306"/>
      <c r="Q44" s="306"/>
      <c r="R44" s="306"/>
      <c r="S44" s="306"/>
    </row>
    <row r="45" spans="1:22" ht="25.5" customHeight="1">
      <c r="A45" s="667" t="s">
        <v>228</v>
      </c>
      <c r="B45" s="667"/>
      <c r="C45" s="667"/>
      <c r="D45" s="667"/>
      <c r="E45" s="425"/>
      <c r="F45" s="425"/>
      <c r="G45" s="425"/>
      <c r="H45" s="425"/>
      <c r="I45" s="425"/>
      <c r="J45" s="424"/>
      <c r="K45" s="662" t="s">
        <v>229</v>
      </c>
      <c r="L45" s="662"/>
      <c r="M45" s="662"/>
      <c r="N45" s="662"/>
      <c r="O45" s="662"/>
      <c r="P45" s="662"/>
      <c r="Q45" s="306"/>
      <c r="R45" s="306"/>
      <c r="S45" s="306"/>
    </row>
    <row r="46" spans="1:22" ht="12.75">
      <c r="A46" s="663"/>
      <c r="B46" s="663"/>
      <c r="C46" s="314"/>
      <c r="D46" s="306"/>
      <c r="E46" s="306"/>
      <c r="F46" s="664" t="s">
        <v>226</v>
      </c>
      <c r="G46" s="664"/>
      <c r="H46" s="664"/>
      <c r="I46" s="423"/>
      <c r="J46" s="423"/>
      <c r="K46" s="423"/>
      <c r="L46" s="423"/>
      <c r="M46" s="426" t="s">
        <v>227</v>
      </c>
      <c r="N46" s="426"/>
      <c r="O46" s="314"/>
      <c r="P46" s="306"/>
      <c r="Q46" s="306"/>
      <c r="R46" s="306"/>
      <c r="S46" s="306"/>
    </row>
    <row r="47" spans="1:22">
      <c r="A47" s="306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</row>
    <row r="50" spans="6:6">
      <c r="F50" s="307" t="s">
        <v>21</v>
      </c>
    </row>
  </sheetData>
  <mergeCells count="38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A45:D45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>
      <formula1>1</formula1>
      <formula2>5501</formula2>
    </dataValidation>
  </dataValidations>
  <pageMargins left="3.937007874015748E-2" right="3.937007874015748E-2" top="3.937007874015748E-2" bottom="3.937007874015748E-2" header="0" footer="0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/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/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>
      <c r="A27" s="496" t="s">
        <v>21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/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/>
      <c r="J29" s="43"/>
      <c r="K29" s="32"/>
      <c r="L29" s="32"/>
      <c r="M29" s="30"/>
    </row>
    <row r="30" spans="1:13">
      <c r="A30" s="513" t="s">
        <v>233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935630</v>
      </c>
      <c r="J34" s="115">
        <f>SUM(J35+J46+J65+J86+J93+J113+J139+J158+J168)</f>
        <v>935630</v>
      </c>
      <c r="K34" s="116">
        <f>SUM(K35+K46+K65+K86+K93+K113+K139+K158+K168)</f>
        <v>913754.81</v>
      </c>
      <c r="L34" s="115">
        <f>SUM(L35+L46+L65+L86+L93+L113+L139+L158+L168)</f>
        <v>913754.81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757630</v>
      </c>
      <c r="J35" s="115">
        <f>SUM(J36+J42)</f>
        <v>757630</v>
      </c>
      <c r="K35" s="117">
        <f>SUM(K36+K42)</f>
        <v>738734.04</v>
      </c>
      <c r="L35" s="118">
        <f>SUM(L36+L42)</f>
        <v>738734.04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745800</v>
      </c>
      <c r="J36" s="115">
        <f>SUM(J37)</f>
        <v>745800</v>
      </c>
      <c r="K36" s="116">
        <f>SUM(K37)</f>
        <v>726904.04</v>
      </c>
      <c r="L36" s="115">
        <f>SUM(L37)</f>
        <v>726904.04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745800</v>
      </c>
      <c r="J37" s="115">
        <f t="shared" ref="J37:L38" si="0">SUM(J38)</f>
        <v>745800</v>
      </c>
      <c r="K37" s="115">
        <f t="shared" si="0"/>
        <v>726904.04</v>
      </c>
      <c r="L37" s="115">
        <f t="shared" si="0"/>
        <v>726904.04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745800</v>
      </c>
      <c r="J38" s="116">
        <f t="shared" si="0"/>
        <v>745800</v>
      </c>
      <c r="K38" s="116">
        <f t="shared" si="0"/>
        <v>726904.04</v>
      </c>
      <c r="L38" s="116">
        <f t="shared" si="0"/>
        <v>726904.04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745800</v>
      </c>
      <c r="J39" s="120">
        <v>745800</v>
      </c>
      <c r="K39" s="120">
        <v>726904.04</v>
      </c>
      <c r="L39" s="120">
        <v>726904.04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11830</v>
      </c>
      <c r="J42" s="115">
        <f t="shared" si="1"/>
        <v>11830</v>
      </c>
      <c r="K42" s="116">
        <f t="shared" si="1"/>
        <v>11830</v>
      </c>
      <c r="L42" s="115">
        <f t="shared" si="1"/>
        <v>11830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11830</v>
      </c>
      <c r="J43" s="115">
        <f t="shared" si="1"/>
        <v>11830</v>
      </c>
      <c r="K43" s="115">
        <f t="shared" si="1"/>
        <v>11830</v>
      </c>
      <c r="L43" s="115">
        <f t="shared" si="1"/>
        <v>11830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11830</v>
      </c>
      <c r="J44" s="115">
        <f t="shared" si="1"/>
        <v>11830</v>
      </c>
      <c r="K44" s="115">
        <f t="shared" si="1"/>
        <v>11830</v>
      </c>
      <c r="L44" s="115">
        <f t="shared" si="1"/>
        <v>11830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11830</v>
      </c>
      <c r="J45" s="120">
        <v>11830</v>
      </c>
      <c r="K45" s="120">
        <v>11830</v>
      </c>
      <c r="L45" s="120">
        <v>11830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147500</v>
      </c>
      <c r="J46" s="123">
        <f t="shared" si="2"/>
        <v>147500</v>
      </c>
      <c r="K46" s="122">
        <f t="shared" si="2"/>
        <v>144520.76999999999</v>
      </c>
      <c r="L46" s="122">
        <f t="shared" si="2"/>
        <v>144520.76999999999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147500</v>
      </c>
      <c r="J47" s="116">
        <f t="shared" si="2"/>
        <v>147500</v>
      </c>
      <c r="K47" s="115">
        <f t="shared" si="2"/>
        <v>144520.76999999999</v>
      </c>
      <c r="L47" s="116">
        <f t="shared" si="2"/>
        <v>144520.76999999999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147500</v>
      </c>
      <c r="J48" s="116">
        <f t="shared" si="2"/>
        <v>147500</v>
      </c>
      <c r="K48" s="118">
        <f t="shared" si="2"/>
        <v>144520.76999999999</v>
      </c>
      <c r="L48" s="118">
        <f t="shared" si="2"/>
        <v>144520.76999999999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147500</v>
      </c>
      <c r="J49" s="124">
        <f>SUM(J50:J64)</f>
        <v>147500</v>
      </c>
      <c r="K49" s="125">
        <f>SUM(K50:K64)</f>
        <v>144520.76999999999</v>
      </c>
      <c r="L49" s="125">
        <f>SUM(L50:L64)</f>
        <v>144520.76999999999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24800</v>
      </c>
      <c r="J50" s="120">
        <v>24800</v>
      </c>
      <c r="K50" s="120">
        <v>21837.49</v>
      </c>
      <c r="L50" s="120">
        <v>21837.49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300</v>
      </c>
      <c r="J51" s="120">
        <v>300</v>
      </c>
      <c r="K51" s="120">
        <v>289.14999999999998</v>
      </c>
      <c r="L51" s="120">
        <v>289.14999999999998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2819</v>
      </c>
      <c r="J52" s="120">
        <v>2819</v>
      </c>
      <c r="K52" s="120">
        <v>2818.13</v>
      </c>
      <c r="L52" s="120">
        <v>2818.13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308</v>
      </c>
      <c r="J53" s="120">
        <v>308</v>
      </c>
      <c r="K53" s="120">
        <v>307.89</v>
      </c>
      <c r="L53" s="120">
        <v>307.89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700</v>
      </c>
      <c r="J54" s="120">
        <v>700</v>
      </c>
      <c r="K54" s="120">
        <v>696.7</v>
      </c>
      <c r="L54" s="120">
        <v>696.7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183</v>
      </c>
      <c r="J55" s="120">
        <v>183</v>
      </c>
      <c r="K55" s="120">
        <v>183</v>
      </c>
      <c r="L55" s="120">
        <v>183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34162</v>
      </c>
      <c r="J57" s="121">
        <v>34162</v>
      </c>
      <c r="K57" s="121">
        <v>34161.96</v>
      </c>
      <c r="L57" s="121">
        <v>34161.96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14088</v>
      </c>
      <c r="J58" s="120">
        <v>14088</v>
      </c>
      <c r="K58" s="120">
        <v>14087.87</v>
      </c>
      <c r="L58" s="120">
        <v>14087.87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589</v>
      </c>
      <c r="J59" s="120">
        <v>589</v>
      </c>
      <c r="K59" s="120">
        <v>588.5</v>
      </c>
      <c r="L59" s="120">
        <v>588.5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53900</v>
      </c>
      <c r="J61" s="120">
        <v>53900</v>
      </c>
      <c r="K61" s="120">
        <v>53900</v>
      </c>
      <c r="L61" s="120">
        <v>53900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2620</v>
      </c>
      <c r="J62" s="120">
        <v>2620</v>
      </c>
      <c r="K62" s="120">
        <v>2619.08</v>
      </c>
      <c r="L62" s="120">
        <v>2619.08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13031</v>
      </c>
      <c r="J64" s="120">
        <v>13031</v>
      </c>
      <c r="K64" s="120">
        <v>13031</v>
      </c>
      <c r="L64" s="120">
        <v>13031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30500</v>
      </c>
      <c r="J139" s="127">
        <f>SUM(J140+J145+J153)</f>
        <v>30500</v>
      </c>
      <c r="K139" s="116">
        <f>SUM(K140+K145+K153)</f>
        <v>30500</v>
      </c>
      <c r="L139" s="115">
        <f>SUM(L140+L145+L153)</f>
        <v>30500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30500</v>
      </c>
      <c r="J153" s="127">
        <f t="shared" si="15"/>
        <v>30500</v>
      </c>
      <c r="K153" s="116">
        <f t="shared" si="15"/>
        <v>30500</v>
      </c>
      <c r="L153" s="115">
        <f t="shared" si="15"/>
        <v>30500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30500</v>
      </c>
      <c r="J154" s="133">
        <f t="shared" si="15"/>
        <v>30500</v>
      </c>
      <c r="K154" s="125">
        <f t="shared" si="15"/>
        <v>30500</v>
      </c>
      <c r="L154" s="124">
        <f t="shared" si="15"/>
        <v>30500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30500</v>
      </c>
      <c r="J155" s="127">
        <f>SUM(J156:J157)</f>
        <v>30500</v>
      </c>
      <c r="K155" s="116">
        <f>SUM(K156:K157)</f>
        <v>30500</v>
      </c>
      <c r="L155" s="115">
        <f>SUM(L156:L157)</f>
        <v>30500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30500</v>
      </c>
      <c r="J156" s="135">
        <v>30500</v>
      </c>
      <c r="K156" s="135">
        <v>30500</v>
      </c>
      <c r="L156" s="135">
        <v>30500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8600</v>
      </c>
      <c r="J184" s="127">
        <f>SUM(J185+J238+J303)</f>
        <v>8600</v>
      </c>
      <c r="K184" s="116">
        <f>SUM(K185+K238+K303)</f>
        <v>8591.02</v>
      </c>
      <c r="L184" s="115">
        <f>SUM(L185+L238+L303)</f>
        <v>8591.02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8600</v>
      </c>
      <c r="J185" s="122">
        <f>SUM(J186+J209+J216+J228+J232)</f>
        <v>8600</v>
      </c>
      <c r="K185" s="122">
        <f>SUM(K186+K209+K216+K228+K232)</f>
        <v>8591.02</v>
      </c>
      <c r="L185" s="122">
        <f>SUM(L186+L209+L216+L228+L232)</f>
        <v>8591.02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8600</v>
      </c>
      <c r="J186" s="127">
        <f>SUM(J187+J190+J195+J201+J206)</f>
        <v>8600</v>
      </c>
      <c r="K186" s="116">
        <f>SUM(K187+K190+K195+K201+K206)</f>
        <v>8591.02</v>
      </c>
      <c r="L186" s="115">
        <f>SUM(L187+L190+L195+L201+L206)</f>
        <v>8591.02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8600</v>
      </c>
      <c r="J195" s="127">
        <f>J196</f>
        <v>8600</v>
      </c>
      <c r="K195" s="116">
        <f>K196</f>
        <v>8591.02</v>
      </c>
      <c r="L195" s="115">
        <f>L196</f>
        <v>8591.02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8600</v>
      </c>
      <c r="J196" s="115">
        <f>SUM(J197:J200)</f>
        <v>8600</v>
      </c>
      <c r="K196" s="115">
        <f>SUM(K197:K200)</f>
        <v>8591.02</v>
      </c>
      <c r="L196" s="115">
        <f>SUM(L197:L200)</f>
        <v>8591.02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8600</v>
      </c>
      <c r="J198" s="121">
        <v>8600</v>
      </c>
      <c r="K198" s="121">
        <v>8591.02</v>
      </c>
      <c r="L198" s="121">
        <v>8591.02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944230</v>
      </c>
      <c r="J368" s="130">
        <f>SUM(J34+J184)</f>
        <v>944230</v>
      </c>
      <c r="K368" s="130">
        <f>SUM(K34+K184)</f>
        <v>922345.83000000007</v>
      </c>
      <c r="L368" s="130">
        <f>SUM(L34+L184)</f>
        <v>922345.83000000007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6.75" customHeight="1">
      <c r="D372" s="147"/>
      <c r="I372" s="14"/>
      <c r="K372" s="14"/>
      <c r="L372" s="14"/>
    </row>
    <row r="373" spans="1:12" ht="27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235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233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13500</v>
      </c>
      <c r="J34" s="115">
        <f>SUM(J35+J46+J65+J86+J93+J113+J139+J158+J168)</f>
        <v>13500</v>
      </c>
      <c r="K34" s="116">
        <f>SUM(K35+K46+K65+K86+K93+K113+K139+K158+K168)</f>
        <v>13500</v>
      </c>
      <c r="L34" s="115">
        <f>SUM(L35+L46+L65+L86+L93+L113+L139+L158+L168)</f>
        <v>13500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13500</v>
      </c>
      <c r="J46" s="123">
        <f t="shared" si="2"/>
        <v>13500</v>
      </c>
      <c r="K46" s="122">
        <f t="shared" si="2"/>
        <v>13500</v>
      </c>
      <c r="L46" s="122">
        <f t="shared" si="2"/>
        <v>13500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13500</v>
      </c>
      <c r="J47" s="116">
        <f t="shared" si="2"/>
        <v>13500</v>
      </c>
      <c r="K47" s="115">
        <f t="shared" si="2"/>
        <v>13500</v>
      </c>
      <c r="L47" s="116">
        <f t="shared" si="2"/>
        <v>13500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13500</v>
      </c>
      <c r="J48" s="116">
        <f t="shared" si="2"/>
        <v>13500</v>
      </c>
      <c r="K48" s="118">
        <f t="shared" si="2"/>
        <v>13500</v>
      </c>
      <c r="L48" s="118">
        <f t="shared" si="2"/>
        <v>13500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13500</v>
      </c>
      <c r="J49" s="124">
        <f>SUM(J50:J64)</f>
        <v>13500</v>
      </c>
      <c r="K49" s="125">
        <f>SUM(K50:K64)</f>
        <v>13500</v>
      </c>
      <c r="L49" s="125">
        <f>SUM(L50:L64)</f>
        <v>13500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12326</v>
      </c>
      <c r="J58" s="120">
        <v>12326</v>
      </c>
      <c r="K58" s="120">
        <v>12326</v>
      </c>
      <c r="L58" s="120">
        <v>12326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1174</v>
      </c>
      <c r="J64" s="120">
        <v>1174</v>
      </c>
      <c r="K64" s="120">
        <v>1174</v>
      </c>
      <c r="L64" s="120">
        <v>1174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8600</v>
      </c>
      <c r="J184" s="127">
        <f>SUM(J185+J238+J303)</f>
        <v>8600</v>
      </c>
      <c r="K184" s="116">
        <f>SUM(K185+K238+K303)</f>
        <v>8591.02</v>
      </c>
      <c r="L184" s="115">
        <f>SUM(L185+L238+L303)</f>
        <v>8591.02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8600</v>
      </c>
      <c r="J185" s="122">
        <f>SUM(J186+J209+J216+J228+J232)</f>
        <v>8600</v>
      </c>
      <c r="K185" s="122">
        <f>SUM(K186+K209+K216+K228+K232)</f>
        <v>8591.02</v>
      </c>
      <c r="L185" s="122">
        <f>SUM(L186+L209+L216+L228+L232)</f>
        <v>8591.02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8600</v>
      </c>
      <c r="J186" s="127">
        <f>SUM(J187+J190+J195+J201+J206)</f>
        <v>8600</v>
      </c>
      <c r="K186" s="116">
        <f>SUM(K187+K190+K195+K201+K206)</f>
        <v>8591.02</v>
      </c>
      <c r="L186" s="115">
        <f>SUM(L187+L190+L195+L201+L206)</f>
        <v>8591.02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8600</v>
      </c>
      <c r="J195" s="127">
        <f>J196</f>
        <v>8600</v>
      </c>
      <c r="K195" s="116">
        <f>K196</f>
        <v>8591.02</v>
      </c>
      <c r="L195" s="115">
        <f>L196</f>
        <v>8591.02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8600</v>
      </c>
      <c r="J196" s="115">
        <f>SUM(J197:J200)</f>
        <v>8600</v>
      </c>
      <c r="K196" s="115">
        <f>SUM(K197:K200)</f>
        <v>8591.02</v>
      </c>
      <c r="L196" s="115">
        <f>SUM(L197:L200)</f>
        <v>8591.02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8600</v>
      </c>
      <c r="J198" s="121">
        <v>8600</v>
      </c>
      <c r="K198" s="121">
        <v>8591.02</v>
      </c>
      <c r="L198" s="121">
        <v>8591.02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22100</v>
      </c>
      <c r="J368" s="130">
        <f>SUM(J34+J184)</f>
        <v>22100</v>
      </c>
      <c r="K368" s="130">
        <f>SUM(K34+K184)</f>
        <v>22091.02</v>
      </c>
      <c r="L368" s="130">
        <f>SUM(L34+L184)</f>
        <v>22091.02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9" customHeight="1">
      <c r="D372" s="147"/>
      <c r="I372" s="14"/>
      <c r="K372" s="14"/>
      <c r="L372" s="14"/>
    </row>
    <row r="373" spans="1:12" ht="27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233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901600</v>
      </c>
      <c r="J34" s="115">
        <f>SUM(J35+J46+J65+J86+J93+J113+J139+J158+J168)</f>
        <v>901600</v>
      </c>
      <c r="K34" s="116">
        <f>SUM(K35+K46+K65+K86+K93+K113+K139+K158+K168)</f>
        <v>879724.81</v>
      </c>
      <c r="L34" s="115">
        <f>SUM(L35+L46+L65+L86+L93+L113+L139+L158+L168)</f>
        <v>879724.81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746600</v>
      </c>
      <c r="J35" s="115">
        <f>SUM(J36+J42)</f>
        <v>746600</v>
      </c>
      <c r="K35" s="117">
        <f>SUM(K36+K42)</f>
        <v>727704.04</v>
      </c>
      <c r="L35" s="118">
        <f>SUM(L36+L42)</f>
        <v>727704.04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734900</v>
      </c>
      <c r="J36" s="115">
        <f>SUM(J37)</f>
        <v>734900</v>
      </c>
      <c r="K36" s="116">
        <f>SUM(K37)</f>
        <v>716004.04</v>
      </c>
      <c r="L36" s="115">
        <f>SUM(L37)</f>
        <v>716004.04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734900</v>
      </c>
      <c r="J37" s="115">
        <f t="shared" ref="J37:L38" si="0">SUM(J38)</f>
        <v>734900</v>
      </c>
      <c r="K37" s="115">
        <f t="shared" si="0"/>
        <v>716004.04</v>
      </c>
      <c r="L37" s="115">
        <f t="shared" si="0"/>
        <v>716004.04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734900</v>
      </c>
      <c r="J38" s="116">
        <f t="shared" si="0"/>
        <v>734900</v>
      </c>
      <c r="K38" s="116">
        <f t="shared" si="0"/>
        <v>716004.04</v>
      </c>
      <c r="L38" s="116">
        <f t="shared" si="0"/>
        <v>716004.04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734900</v>
      </c>
      <c r="J39" s="120">
        <v>734900</v>
      </c>
      <c r="K39" s="120">
        <v>716004.04</v>
      </c>
      <c r="L39" s="120">
        <v>716004.04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11700</v>
      </c>
      <c r="J42" s="115">
        <f t="shared" si="1"/>
        <v>11700</v>
      </c>
      <c r="K42" s="116">
        <f t="shared" si="1"/>
        <v>11700</v>
      </c>
      <c r="L42" s="115">
        <f t="shared" si="1"/>
        <v>11700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11700</v>
      </c>
      <c r="J43" s="115">
        <f t="shared" si="1"/>
        <v>11700</v>
      </c>
      <c r="K43" s="115">
        <f t="shared" si="1"/>
        <v>11700</v>
      </c>
      <c r="L43" s="115">
        <f t="shared" si="1"/>
        <v>11700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11700</v>
      </c>
      <c r="J44" s="115">
        <f t="shared" si="1"/>
        <v>11700</v>
      </c>
      <c r="K44" s="115">
        <f t="shared" si="1"/>
        <v>11700</v>
      </c>
      <c r="L44" s="115">
        <f t="shared" si="1"/>
        <v>11700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11700</v>
      </c>
      <c r="J45" s="120">
        <v>11700</v>
      </c>
      <c r="K45" s="120">
        <v>11700</v>
      </c>
      <c r="L45" s="120">
        <v>11700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134000</v>
      </c>
      <c r="J46" s="123">
        <f t="shared" si="2"/>
        <v>134000</v>
      </c>
      <c r="K46" s="122">
        <f t="shared" si="2"/>
        <v>131020.77</v>
      </c>
      <c r="L46" s="122">
        <f t="shared" si="2"/>
        <v>131020.77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134000</v>
      </c>
      <c r="J47" s="116">
        <f t="shared" si="2"/>
        <v>134000</v>
      </c>
      <c r="K47" s="115">
        <f t="shared" si="2"/>
        <v>131020.77</v>
      </c>
      <c r="L47" s="116">
        <f t="shared" si="2"/>
        <v>131020.77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134000</v>
      </c>
      <c r="J48" s="116">
        <f t="shared" si="2"/>
        <v>134000</v>
      </c>
      <c r="K48" s="118">
        <f t="shared" si="2"/>
        <v>131020.77</v>
      </c>
      <c r="L48" s="118">
        <f t="shared" si="2"/>
        <v>131020.77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134000</v>
      </c>
      <c r="J49" s="124">
        <f>SUM(J50:J64)</f>
        <v>134000</v>
      </c>
      <c r="K49" s="125">
        <f>SUM(K50:K64)</f>
        <v>131020.77</v>
      </c>
      <c r="L49" s="125">
        <f>SUM(L50:L64)</f>
        <v>131020.77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24800</v>
      </c>
      <c r="J50" s="120">
        <v>24800</v>
      </c>
      <c r="K50" s="120">
        <v>21837.49</v>
      </c>
      <c r="L50" s="120">
        <v>21837.49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300</v>
      </c>
      <c r="J51" s="120">
        <v>300</v>
      </c>
      <c r="K51" s="120">
        <v>289.14999999999998</v>
      </c>
      <c r="L51" s="120">
        <v>289.14999999999998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2819</v>
      </c>
      <c r="J52" s="120">
        <v>2819</v>
      </c>
      <c r="K52" s="120">
        <v>2818.13</v>
      </c>
      <c r="L52" s="120">
        <v>2818.13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308</v>
      </c>
      <c r="J53" s="120">
        <v>308</v>
      </c>
      <c r="K53" s="120">
        <v>307.89</v>
      </c>
      <c r="L53" s="120">
        <v>307.89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700</v>
      </c>
      <c r="J54" s="120">
        <v>700</v>
      </c>
      <c r="K54" s="120">
        <v>696.7</v>
      </c>
      <c r="L54" s="120">
        <v>696.7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183</v>
      </c>
      <c r="J55" s="120">
        <v>183</v>
      </c>
      <c r="K55" s="120">
        <v>183</v>
      </c>
      <c r="L55" s="120">
        <v>183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34162</v>
      </c>
      <c r="J57" s="121">
        <v>34162</v>
      </c>
      <c r="K57" s="121">
        <v>34161.96</v>
      </c>
      <c r="L57" s="121">
        <v>34161.96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1762</v>
      </c>
      <c r="J58" s="120">
        <v>1762</v>
      </c>
      <c r="K58" s="120">
        <v>1761.87</v>
      </c>
      <c r="L58" s="120">
        <v>1761.87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589</v>
      </c>
      <c r="J59" s="120">
        <v>589</v>
      </c>
      <c r="K59" s="120">
        <v>588.5</v>
      </c>
      <c r="L59" s="120">
        <v>588.5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53900</v>
      </c>
      <c r="J61" s="120">
        <v>53900</v>
      </c>
      <c r="K61" s="120">
        <v>53900</v>
      </c>
      <c r="L61" s="120">
        <v>53900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2620</v>
      </c>
      <c r="J62" s="120">
        <v>2620</v>
      </c>
      <c r="K62" s="120">
        <v>2619.08</v>
      </c>
      <c r="L62" s="120">
        <v>2619.08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11857</v>
      </c>
      <c r="J64" s="120">
        <v>11857</v>
      </c>
      <c r="K64" s="120">
        <v>11857</v>
      </c>
      <c r="L64" s="120">
        <v>11857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21000</v>
      </c>
      <c r="J139" s="127">
        <f>SUM(J140+J145+J153)</f>
        <v>21000</v>
      </c>
      <c r="K139" s="116">
        <f>SUM(K140+K145+K153)</f>
        <v>21000</v>
      </c>
      <c r="L139" s="115">
        <f>SUM(L140+L145+L153)</f>
        <v>21000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21000</v>
      </c>
      <c r="J153" s="127">
        <f t="shared" si="15"/>
        <v>21000</v>
      </c>
      <c r="K153" s="116">
        <f t="shared" si="15"/>
        <v>21000</v>
      </c>
      <c r="L153" s="115">
        <f t="shared" si="15"/>
        <v>21000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21000</v>
      </c>
      <c r="J154" s="133">
        <f t="shared" si="15"/>
        <v>21000</v>
      </c>
      <c r="K154" s="125">
        <f t="shared" si="15"/>
        <v>21000</v>
      </c>
      <c r="L154" s="124">
        <f t="shared" si="15"/>
        <v>21000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21000</v>
      </c>
      <c r="J155" s="127">
        <f>SUM(J156:J157)</f>
        <v>21000</v>
      </c>
      <c r="K155" s="116">
        <f>SUM(K156:K157)</f>
        <v>21000</v>
      </c>
      <c r="L155" s="115">
        <f>SUM(L156:L157)</f>
        <v>21000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21000</v>
      </c>
      <c r="J156" s="135">
        <v>21000</v>
      </c>
      <c r="K156" s="135">
        <v>21000</v>
      </c>
      <c r="L156" s="135">
        <v>21000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901600</v>
      </c>
      <c r="J368" s="130">
        <f>SUM(J34+J184)</f>
        <v>901600</v>
      </c>
      <c r="K368" s="130">
        <f>SUM(K34+K184)</f>
        <v>879724.81</v>
      </c>
      <c r="L368" s="130">
        <f>SUM(L34+L184)</f>
        <v>879724.81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6.75" customHeight="1">
      <c r="D372" s="147"/>
      <c r="I372" s="14"/>
      <c r="K372" s="14"/>
      <c r="L372" s="14"/>
    </row>
    <row r="373" spans="1:12" ht="27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239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240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29.1" customHeight="1">
      <c r="A27" s="496" t="s">
        <v>241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242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237</v>
      </c>
      <c r="J29" s="43" t="s">
        <v>243</v>
      </c>
      <c r="K29" s="32" t="s">
        <v>244</v>
      </c>
      <c r="L29" s="32" t="s">
        <v>236</v>
      </c>
      <c r="M29" s="30"/>
    </row>
    <row r="30" spans="1:13">
      <c r="A30" s="513" t="s">
        <v>233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20530</v>
      </c>
      <c r="J34" s="115">
        <f>SUM(J35+J46+J65+J86+J93+J113+J139+J158+J168)</f>
        <v>20530</v>
      </c>
      <c r="K34" s="116">
        <f>SUM(K35+K46+K65+K86+K93+K113+K139+K158+K168)</f>
        <v>20530</v>
      </c>
      <c r="L34" s="115">
        <f>SUM(L35+L46+L65+L86+L93+L113+L139+L158+L168)</f>
        <v>20530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11030</v>
      </c>
      <c r="J35" s="115">
        <f>SUM(J36+J42)</f>
        <v>11030</v>
      </c>
      <c r="K35" s="117">
        <f>SUM(K36+K42)</f>
        <v>11030</v>
      </c>
      <c r="L35" s="118">
        <f>SUM(L36+L42)</f>
        <v>11030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10900</v>
      </c>
      <c r="J36" s="115">
        <f>SUM(J37)</f>
        <v>10900</v>
      </c>
      <c r="K36" s="116">
        <f>SUM(K37)</f>
        <v>10900</v>
      </c>
      <c r="L36" s="115">
        <f>SUM(L37)</f>
        <v>10900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10900</v>
      </c>
      <c r="J37" s="115">
        <f t="shared" ref="J37:L38" si="0">SUM(J38)</f>
        <v>10900</v>
      </c>
      <c r="K37" s="115">
        <f t="shared" si="0"/>
        <v>10900</v>
      </c>
      <c r="L37" s="115">
        <f t="shared" si="0"/>
        <v>10900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10900</v>
      </c>
      <c r="J38" s="116">
        <f t="shared" si="0"/>
        <v>10900</v>
      </c>
      <c r="K38" s="116">
        <f t="shared" si="0"/>
        <v>10900</v>
      </c>
      <c r="L38" s="116">
        <f t="shared" si="0"/>
        <v>10900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10900</v>
      </c>
      <c r="J39" s="120">
        <v>10900</v>
      </c>
      <c r="K39" s="120">
        <v>10900</v>
      </c>
      <c r="L39" s="120">
        <v>10900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130</v>
      </c>
      <c r="J42" s="115">
        <f t="shared" si="1"/>
        <v>130</v>
      </c>
      <c r="K42" s="116">
        <f t="shared" si="1"/>
        <v>130</v>
      </c>
      <c r="L42" s="115">
        <f t="shared" si="1"/>
        <v>130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130</v>
      </c>
      <c r="J43" s="115">
        <f t="shared" si="1"/>
        <v>130</v>
      </c>
      <c r="K43" s="115">
        <f t="shared" si="1"/>
        <v>130</v>
      </c>
      <c r="L43" s="115">
        <f t="shared" si="1"/>
        <v>130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130</v>
      </c>
      <c r="J44" s="115">
        <f t="shared" si="1"/>
        <v>130</v>
      </c>
      <c r="K44" s="115">
        <f t="shared" si="1"/>
        <v>130</v>
      </c>
      <c r="L44" s="115">
        <f t="shared" si="1"/>
        <v>130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130</v>
      </c>
      <c r="J45" s="120">
        <v>130</v>
      </c>
      <c r="K45" s="120">
        <v>130</v>
      </c>
      <c r="L45" s="120">
        <v>130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9500</v>
      </c>
      <c r="J139" s="127">
        <f>SUM(J140+J145+J153)</f>
        <v>9500</v>
      </c>
      <c r="K139" s="116">
        <f>SUM(K140+K145+K153)</f>
        <v>9500</v>
      </c>
      <c r="L139" s="115">
        <f>SUM(L140+L145+L153)</f>
        <v>9500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9500</v>
      </c>
      <c r="J153" s="127">
        <f t="shared" si="15"/>
        <v>9500</v>
      </c>
      <c r="K153" s="116">
        <f t="shared" si="15"/>
        <v>9500</v>
      </c>
      <c r="L153" s="115">
        <f t="shared" si="15"/>
        <v>9500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9500</v>
      </c>
      <c r="J154" s="133">
        <f t="shared" si="15"/>
        <v>9500</v>
      </c>
      <c r="K154" s="125">
        <f t="shared" si="15"/>
        <v>9500</v>
      </c>
      <c r="L154" s="124">
        <f t="shared" si="15"/>
        <v>9500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9500</v>
      </c>
      <c r="J155" s="127">
        <f>SUM(J156:J157)</f>
        <v>9500</v>
      </c>
      <c r="K155" s="116">
        <f>SUM(K156:K157)</f>
        <v>9500</v>
      </c>
      <c r="L155" s="115">
        <f>SUM(L156:L157)</f>
        <v>9500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9500</v>
      </c>
      <c r="J156" s="135">
        <v>9500</v>
      </c>
      <c r="K156" s="135">
        <v>9500</v>
      </c>
      <c r="L156" s="135">
        <v>9500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20530</v>
      </c>
      <c r="J368" s="130">
        <f>SUM(J34+J184)</f>
        <v>20530</v>
      </c>
      <c r="K368" s="130">
        <f>SUM(K34+K184)</f>
        <v>20530</v>
      </c>
      <c r="L368" s="130">
        <f>SUM(L34+L184)</f>
        <v>20530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9" customHeight="1">
      <c r="D372" s="147"/>
      <c r="I372" s="14"/>
      <c r="K372" s="14"/>
      <c r="L372" s="14"/>
    </row>
    <row r="373" spans="1:12" ht="27" customHeight="1">
      <c r="A373" s="514" t="s">
        <v>228</v>
      </c>
      <c r="B373" s="514"/>
      <c r="C373" s="514"/>
      <c r="D373" s="514"/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373:G373"/>
  </mergeCells>
  <pageMargins left="0.70866141732283472" right="3.937007874015748E-2" top="3.937007874015748E-2" bottom="3.937007874015748E-2" header="0" footer="0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245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246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458900</v>
      </c>
      <c r="J34" s="115">
        <f>SUM(J35+J46+J65+J86+J93+J113+J139+J158+J168)</f>
        <v>458900</v>
      </c>
      <c r="K34" s="116">
        <f>SUM(K35+K46+K65+K86+K93+K113+K139+K158+K168)</f>
        <v>458900</v>
      </c>
      <c r="L34" s="115">
        <f>SUM(L35+L46+L65+L86+L93+L113+L139+L158+L168)</f>
        <v>458900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441200</v>
      </c>
      <c r="J35" s="115">
        <f>SUM(J36+J42)</f>
        <v>441200</v>
      </c>
      <c r="K35" s="117">
        <f>SUM(K36+K42)</f>
        <v>441200</v>
      </c>
      <c r="L35" s="118">
        <f>SUM(L36+L42)</f>
        <v>441200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434800</v>
      </c>
      <c r="J36" s="115">
        <f>SUM(J37)</f>
        <v>434800</v>
      </c>
      <c r="K36" s="116">
        <f>SUM(K37)</f>
        <v>434800</v>
      </c>
      <c r="L36" s="115">
        <f>SUM(L37)</f>
        <v>434800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434800</v>
      </c>
      <c r="J37" s="115">
        <f t="shared" ref="J37:L38" si="0">SUM(J38)</f>
        <v>434800</v>
      </c>
      <c r="K37" s="115">
        <f t="shared" si="0"/>
        <v>434800</v>
      </c>
      <c r="L37" s="115">
        <f t="shared" si="0"/>
        <v>434800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434800</v>
      </c>
      <c r="J38" s="116">
        <f t="shared" si="0"/>
        <v>434800</v>
      </c>
      <c r="K38" s="116">
        <f t="shared" si="0"/>
        <v>434800</v>
      </c>
      <c r="L38" s="116">
        <f t="shared" si="0"/>
        <v>434800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434800</v>
      </c>
      <c r="J39" s="120">
        <v>434800</v>
      </c>
      <c r="K39" s="120">
        <v>434800</v>
      </c>
      <c r="L39" s="120">
        <v>434800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6400</v>
      </c>
      <c r="J42" s="115">
        <f t="shared" si="1"/>
        <v>6400</v>
      </c>
      <c r="K42" s="116">
        <f t="shared" si="1"/>
        <v>6400</v>
      </c>
      <c r="L42" s="115">
        <f t="shared" si="1"/>
        <v>6400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6400</v>
      </c>
      <c r="J43" s="115">
        <f t="shared" si="1"/>
        <v>6400</v>
      </c>
      <c r="K43" s="115">
        <f t="shared" si="1"/>
        <v>6400</v>
      </c>
      <c r="L43" s="115">
        <f t="shared" si="1"/>
        <v>6400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6400</v>
      </c>
      <c r="J44" s="115">
        <f t="shared" si="1"/>
        <v>6400</v>
      </c>
      <c r="K44" s="115">
        <f t="shared" si="1"/>
        <v>6400</v>
      </c>
      <c r="L44" s="115">
        <f t="shared" si="1"/>
        <v>6400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6400</v>
      </c>
      <c r="J45" s="120">
        <v>6400</v>
      </c>
      <c r="K45" s="120">
        <v>6400</v>
      </c>
      <c r="L45" s="120">
        <v>6400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12900</v>
      </c>
      <c r="J46" s="123">
        <f t="shared" si="2"/>
        <v>12900</v>
      </c>
      <c r="K46" s="122">
        <f t="shared" si="2"/>
        <v>12900</v>
      </c>
      <c r="L46" s="122">
        <f t="shared" si="2"/>
        <v>12900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12900</v>
      </c>
      <c r="J47" s="116">
        <f t="shared" si="2"/>
        <v>12900</v>
      </c>
      <c r="K47" s="115">
        <f t="shared" si="2"/>
        <v>12900</v>
      </c>
      <c r="L47" s="116">
        <f t="shared" si="2"/>
        <v>12900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12900</v>
      </c>
      <c r="J48" s="116">
        <f t="shared" si="2"/>
        <v>12900</v>
      </c>
      <c r="K48" s="118">
        <f t="shared" si="2"/>
        <v>12900</v>
      </c>
      <c r="L48" s="118">
        <f t="shared" si="2"/>
        <v>12900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12900</v>
      </c>
      <c r="J49" s="124">
        <f>SUM(J50:J64)</f>
        <v>12900</v>
      </c>
      <c r="K49" s="125">
        <f>SUM(K50:K64)</f>
        <v>12900</v>
      </c>
      <c r="L49" s="125">
        <f>SUM(L50:L64)</f>
        <v>12900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1900</v>
      </c>
      <c r="J59" s="120">
        <v>1900</v>
      </c>
      <c r="K59" s="120">
        <v>1900</v>
      </c>
      <c r="L59" s="120">
        <v>1900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1500</v>
      </c>
      <c r="J62" s="120">
        <v>1500</v>
      </c>
      <c r="K62" s="120">
        <v>1500</v>
      </c>
      <c r="L62" s="120">
        <v>1500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9500</v>
      </c>
      <c r="J64" s="120">
        <v>9500</v>
      </c>
      <c r="K64" s="120">
        <v>9500</v>
      </c>
      <c r="L64" s="120">
        <v>9500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4800</v>
      </c>
      <c r="J139" s="127">
        <f>SUM(J140+J145+J153)</f>
        <v>4800</v>
      </c>
      <c r="K139" s="116">
        <f>SUM(K140+K145+K153)</f>
        <v>4800</v>
      </c>
      <c r="L139" s="115">
        <f>SUM(L140+L145+L153)</f>
        <v>4800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4800</v>
      </c>
      <c r="J153" s="127">
        <f t="shared" si="15"/>
        <v>4800</v>
      </c>
      <c r="K153" s="116">
        <f t="shared" si="15"/>
        <v>4800</v>
      </c>
      <c r="L153" s="115">
        <f t="shared" si="15"/>
        <v>4800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4800</v>
      </c>
      <c r="J154" s="133">
        <f t="shared" si="15"/>
        <v>4800</v>
      </c>
      <c r="K154" s="125">
        <f t="shared" si="15"/>
        <v>4800</v>
      </c>
      <c r="L154" s="124">
        <f t="shared" si="15"/>
        <v>4800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4800</v>
      </c>
      <c r="J155" s="127">
        <f>SUM(J156:J157)</f>
        <v>4800</v>
      </c>
      <c r="K155" s="116">
        <f>SUM(K156:K157)</f>
        <v>4800</v>
      </c>
      <c r="L155" s="115">
        <f>SUM(L156:L157)</f>
        <v>4800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4800</v>
      </c>
      <c r="J156" s="135">
        <v>4800</v>
      </c>
      <c r="K156" s="135">
        <v>4800</v>
      </c>
      <c r="L156" s="135">
        <v>4800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458900</v>
      </c>
      <c r="J368" s="130">
        <f>SUM(J34+J184)</f>
        <v>458900</v>
      </c>
      <c r="K368" s="130">
        <f>SUM(K34+K184)</f>
        <v>458900</v>
      </c>
      <c r="L368" s="130">
        <f>SUM(L34+L184)</f>
        <v>458900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6.75" customHeight="1">
      <c r="D372" s="147"/>
      <c r="I372" s="14"/>
      <c r="K372" s="14"/>
      <c r="L372" s="14"/>
    </row>
    <row r="373" spans="1:12" ht="27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253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254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2500</v>
      </c>
      <c r="J34" s="115">
        <f>SUM(J35+J46+J65+J86+J93+J113+J139+J158+J168)</f>
        <v>2500</v>
      </c>
      <c r="K34" s="116">
        <f>SUM(K35+K46+K65+K86+K93+K113+K139+K158+K168)</f>
        <v>2500</v>
      </c>
      <c r="L34" s="115">
        <f>SUM(L35+L46+L65+L86+L93+L113+L139+L158+L168)</f>
        <v>2500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2500</v>
      </c>
      <c r="J35" s="115">
        <f>SUM(J36+J42)</f>
        <v>2500</v>
      </c>
      <c r="K35" s="117">
        <f>SUM(K36+K42)</f>
        <v>2500</v>
      </c>
      <c r="L35" s="118">
        <f>SUM(L36+L42)</f>
        <v>2500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2400</v>
      </c>
      <c r="J36" s="115">
        <f>SUM(J37)</f>
        <v>2400</v>
      </c>
      <c r="K36" s="116">
        <f>SUM(K37)</f>
        <v>2400</v>
      </c>
      <c r="L36" s="115">
        <f>SUM(L37)</f>
        <v>2400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2400</v>
      </c>
      <c r="J37" s="115">
        <f t="shared" ref="J37:L38" si="0">SUM(J38)</f>
        <v>2400</v>
      </c>
      <c r="K37" s="115">
        <f t="shared" si="0"/>
        <v>2400</v>
      </c>
      <c r="L37" s="115">
        <f t="shared" si="0"/>
        <v>2400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2400</v>
      </c>
      <c r="J38" s="116">
        <f t="shared" si="0"/>
        <v>2400</v>
      </c>
      <c r="K38" s="116">
        <f t="shared" si="0"/>
        <v>2400</v>
      </c>
      <c r="L38" s="116">
        <f t="shared" si="0"/>
        <v>2400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2400</v>
      </c>
      <c r="J39" s="120">
        <v>2400</v>
      </c>
      <c r="K39" s="120">
        <v>2400</v>
      </c>
      <c r="L39" s="120">
        <v>2400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100</v>
      </c>
      <c r="J42" s="115">
        <f t="shared" si="1"/>
        <v>100</v>
      </c>
      <c r="K42" s="116">
        <f t="shared" si="1"/>
        <v>100</v>
      </c>
      <c r="L42" s="115">
        <f t="shared" si="1"/>
        <v>100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100</v>
      </c>
      <c r="J43" s="115">
        <f t="shared" si="1"/>
        <v>100</v>
      </c>
      <c r="K43" s="115">
        <f t="shared" si="1"/>
        <v>100</v>
      </c>
      <c r="L43" s="115">
        <f t="shared" si="1"/>
        <v>100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100</v>
      </c>
      <c r="J44" s="115">
        <f t="shared" si="1"/>
        <v>100</v>
      </c>
      <c r="K44" s="115">
        <f t="shared" si="1"/>
        <v>100</v>
      </c>
      <c r="L44" s="115">
        <f t="shared" si="1"/>
        <v>100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100</v>
      </c>
      <c r="J45" s="120">
        <v>100</v>
      </c>
      <c r="K45" s="120">
        <v>100</v>
      </c>
      <c r="L45" s="120">
        <v>100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2500</v>
      </c>
      <c r="J368" s="130">
        <f>SUM(J34+J184)</f>
        <v>2500</v>
      </c>
      <c r="K368" s="130">
        <f>SUM(K34+K184)</f>
        <v>2500</v>
      </c>
      <c r="L368" s="130">
        <f>SUM(L34+L184)</f>
        <v>2500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1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8.25" customHeight="1">
      <c r="D372" s="147"/>
      <c r="I372" s="14"/>
      <c r="K372" s="14"/>
      <c r="L372" s="14"/>
    </row>
    <row r="373" spans="1:12" ht="28.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4"/>
  <sheetViews>
    <sheetView workbookViewId="0">
      <selection activeCell="G15" sqref="G15:K15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482" t="s">
        <v>6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83" t="s">
        <v>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16"/>
    </row>
    <row r="10" spans="1:15">
      <c r="A10" s="484" t="s">
        <v>8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490" t="s">
        <v>9</v>
      </c>
      <c r="H12" s="490"/>
      <c r="I12" s="490"/>
      <c r="J12" s="490"/>
      <c r="K12" s="490"/>
      <c r="L12" s="152"/>
      <c r="M12" s="16"/>
    </row>
    <row r="13" spans="1:15" ht="15.75" customHeight="1">
      <c r="A13" s="491" t="s">
        <v>10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16"/>
    </row>
    <row r="14" spans="1:15" ht="12" customHeight="1">
      <c r="G14" s="492" t="s">
        <v>500</v>
      </c>
      <c r="H14" s="492"/>
      <c r="I14" s="492"/>
      <c r="J14" s="492"/>
      <c r="K14" s="492"/>
      <c r="M14" s="16"/>
    </row>
    <row r="15" spans="1:15">
      <c r="G15" s="484" t="s">
        <v>11</v>
      </c>
      <c r="H15" s="484"/>
      <c r="I15" s="484"/>
      <c r="J15" s="484"/>
      <c r="K15" s="484"/>
    </row>
    <row r="16" spans="1:15" ht="15.75" customHeight="1">
      <c r="B16" s="491" t="s">
        <v>12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</row>
    <row r="17" spans="1:13" ht="7.5" customHeight="1"/>
    <row r="18" spans="1:13">
      <c r="G18" s="492" t="s">
        <v>13</v>
      </c>
      <c r="H18" s="492"/>
      <c r="I18" s="492"/>
      <c r="J18" s="492"/>
      <c r="K18" s="492"/>
    </row>
    <row r="19" spans="1:13">
      <c r="G19" s="493" t="s">
        <v>14</v>
      </c>
      <c r="H19" s="493"/>
      <c r="I19" s="493"/>
      <c r="J19" s="493"/>
      <c r="K19" s="49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494" t="s">
        <v>231</v>
      </c>
      <c r="F21" s="494"/>
      <c r="G21" s="494"/>
      <c r="H21" s="494"/>
      <c r="I21" s="494"/>
      <c r="J21" s="494"/>
      <c r="K21" s="494"/>
      <c r="L21" s="22"/>
    </row>
    <row r="22" spans="1:13" ht="15" customHeight="1">
      <c r="A22" s="495" t="s">
        <v>15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496" t="s">
        <v>234</v>
      </c>
      <c r="B26" s="496"/>
      <c r="C26" s="496"/>
      <c r="D26" s="496"/>
      <c r="E26" s="496"/>
      <c r="F26" s="496"/>
      <c r="G26" s="496"/>
      <c r="H26" s="496"/>
      <c r="I26" s="496"/>
      <c r="K26" s="35" t="s">
        <v>19</v>
      </c>
      <c r="L26" s="37" t="s">
        <v>20</v>
      </c>
      <c r="M26" s="30"/>
    </row>
    <row r="27" spans="1:13" ht="43.5" customHeight="1">
      <c r="A27" s="496" t="s">
        <v>238</v>
      </c>
      <c r="B27" s="496"/>
      <c r="C27" s="496"/>
      <c r="D27" s="496"/>
      <c r="E27" s="496"/>
      <c r="F27" s="496"/>
      <c r="G27" s="496"/>
      <c r="H27" s="496"/>
      <c r="I27" s="49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247</v>
      </c>
      <c r="I28" s="103"/>
      <c r="J28" s="42"/>
      <c r="K28" s="32"/>
      <c r="L28" s="32"/>
      <c r="M28" s="30"/>
    </row>
    <row r="29" spans="1:13">
      <c r="F29" s="36"/>
      <c r="G29" s="489" t="s">
        <v>24</v>
      </c>
      <c r="H29" s="489"/>
      <c r="I29" s="114" t="s">
        <v>236</v>
      </c>
      <c r="J29" s="43" t="s">
        <v>237</v>
      </c>
      <c r="K29" s="32" t="s">
        <v>237</v>
      </c>
      <c r="L29" s="32" t="s">
        <v>237</v>
      </c>
      <c r="M29" s="30"/>
    </row>
    <row r="30" spans="1:13">
      <c r="A30" s="513" t="s">
        <v>248</v>
      </c>
      <c r="B30" s="513"/>
      <c r="C30" s="513"/>
      <c r="D30" s="513"/>
      <c r="E30" s="513"/>
      <c r="F30" s="513"/>
      <c r="G30" s="513"/>
      <c r="H30" s="513"/>
      <c r="I30" s="513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485" t="s">
        <v>34</v>
      </c>
      <c r="B33" s="486"/>
      <c r="C33" s="486"/>
      <c r="D33" s="486"/>
      <c r="E33" s="486"/>
      <c r="F33" s="487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30100</v>
      </c>
      <c r="J34" s="115">
        <f>SUM(J35+J46+J65+J86+J93+J113+J139+J158+J168)</f>
        <v>30100</v>
      </c>
      <c r="K34" s="116">
        <f>SUM(K35+K46+K65+K86+K93+K113+K139+K158+K168)</f>
        <v>30100</v>
      </c>
      <c r="L34" s="115">
        <f>SUM(L35+L46+L65+L86+L93+L113+L139+L158+L168)</f>
        <v>30100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30100</v>
      </c>
      <c r="J35" s="115">
        <f>SUM(J36+J42)</f>
        <v>30100</v>
      </c>
      <c r="K35" s="117">
        <f>SUM(K36+K42)</f>
        <v>30100</v>
      </c>
      <c r="L35" s="118">
        <f>SUM(L36+L42)</f>
        <v>30100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29700</v>
      </c>
      <c r="J36" s="115">
        <f>SUM(J37)</f>
        <v>29700</v>
      </c>
      <c r="K36" s="116">
        <f>SUM(K37)</f>
        <v>29700</v>
      </c>
      <c r="L36" s="115">
        <f>SUM(L37)</f>
        <v>29700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29700</v>
      </c>
      <c r="J37" s="115">
        <f t="shared" ref="J37:L38" si="0">SUM(J38)</f>
        <v>29700</v>
      </c>
      <c r="K37" s="115">
        <f t="shared" si="0"/>
        <v>29700</v>
      </c>
      <c r="L37" s="115">
        <f t="shared" si="0"/>
        <v>29700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29700</v>
      </c>
      <c r="J38" s="116">
        <f t="shared" si="0"/>
        <v>29700</v>
      </c>
      <c r="K38" s="116">
        <f t="shared" si="0"/>
        <v>29700</v>
      </c>
      <c r="L38" s="116">
        <f t="shared" si="0"/>
        <v>29700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29700</v>
      </c>
      <c r="J39" s="120">
        <v>29700</v>
      </c>
      <c r="K39" s="120">
        <v>29700</v>
      </c>
      <c r="L39" s="120">
        <v>29700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400</v>
      </c>
      <c r="J42" s="115">
        <f t="shared" si="1"/>
        <v>400</v>
      </c>
      <c r="K42" s="116">
        <f t="shared" si="1"/>
        <v>400</v>
      </c>
      <c r="L42" s="115">
        <f t="shared" si="1"/>
        <v>400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400</v>
      </c>
      <c r="J43" s="115">
        <f t="shared" si="1"/>
        <v>400</v>
      </c>
      <c r="K43" s="115">
        <f t="shared" si="1"/>
        <v>400</v>
      </c>
      <c r="L43" s="115">
        <f t="shared" si="1"/>
        <v>400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400</v>
      </c>
      <c r="J44" s="115">
        <f t="shared" si="1"/>
        <v>400</v>
      </c>
      <c r="K44" s="115">
        <f t="shared" si="1"/>
        <v>400</v>
      </c>
      <c r="L44" s="115">
        <f t="shared" si="1"/>
        <v>400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400</v>
      </c>
      <c r="J45" s="120">
        <v>400</v>
      </c>
      <c r="K45" s="120">
        <v>400</v>
      </c>
      <c r="L45" s="120">
        <v>400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30100</v>
      </c>
      <c r="J368" s="130">
        <f>SUM(J34+J184)</f>
        <v>30100</v>
      </c>
      <c r="K368" s="130">
        <f>SUM(K34+K184)</f>
        <v>30100</v>
      </c>
      <c r="L368" s="130">
        <f>SUM(L34+L184)</f>
        <v>30100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511" t="s">
        <v>223</v>
      </c>
      <c r="E370" s="511"/>
      <c r="F370" s="511"/>
      <c r="G370" s="511"/>
      <c r="H370" s="153"/>
      <c r="I370" s="111"/>
      <c r="J370" s="109"/>
      <c r="K370" s="515" t="s">
        <v>224</v>
      </c>
      <c r="L370" s="511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88" t="s">
        <v>227</v>
      </c>
      <c r="L371" s="488"/>
    </row>
    <row r="372" spans="1:12" ht="8.25" customHeight="1">
      <c r="D372" s="147"/>
      <c r="I372" s="14"/>
      <c r="K372" s="14"/>
      <c r="L372" s="14"/>
    </row>
    <row r="373" spans="1:12" ht="26.25" customHeight="1">
      <c r="A373" s="155"/>
      <c r="B373" s="155"/>
      <c r="C373" s="155"/>
      <c r="D373" s="514" t="s">
        <v>228</v>
      </c>
      <c r="E373" s="514"/>
      <c r="F373" s="514"/>
      <c r="G373" s="514"/>
      <c r="I373" s="14"/>
      <c r="K373" s="511" t="s">
        <v>229</v>
      </c>
      <c r="L373" s="511"/>
    </row>
    <row r="374" spans="1:12" ht="24.75" customHeight="1">
      <c r="A374" s="512" t="s">
        <v>230</v>
      </c>
      <c r="B374" s="512"/>
      <c r="C374" s="512"/>
      <c r="D374" s="512"/>
      <c r="E374" s="512"/>
      <c r="F374" s="512"/>
      <c r="G374" s="512"/>
      <c r="H374" s="150"/>
      <c r="I374" s="15" t="s">
        <v>226</v>
      </c>
      <c r="K374" s="488" t="s">
        <v>227</v>
      </c>
      <c r="L374" s="488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3.937007874015748E-2" top="3.937007874015748E-2" bottom="3.937007874015748E-2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Forma Nr.2 Viso</vt:lpstr>
      <vt:lpstr>Forma Nr.2 1 pr.viso</vt:lpstr>
      <vt:lpstr>Forma Nr.2 SB viso</vt:lpstr>
      <vt:lpstr>Forma Nr. 2 SB14428</vt:lpstr>
      <vt:lpstr>Forma Nr.2 SB-1pr</vt:lpstr>
      <vt:lpstr>Forma Nr.2 SB-9</vt:lpstr>
      <vt:lpstr>Forma Nr.2 ML</vt:lpstr>
      <vt:lpstr>Forma Nr.2 ML (UK)</vt:lpstr>
      <vt:lpstr>Forma Nr.2 VBD-1</vt:lpstr>
      <vt:lpstr>Forma Nr.VBD (UK)</vt:lpstr>
      <vt:lpstr>Forma Nr.2 S</vt:lpstr>
      <vt:lpstr>9 priedas</vt:lpstr>
      <vt:lpstr>Pažyma prie 9 priedo</vt:lpstr>
      <vt:lpstr>Sukauptų FS pažyma šal</vt:lpstr>
      <vt:lpstr>Sukauptų FS pažyma</vt:lpstr>
      <vt:lpstr>Gautų FS pažyma pagal šaltin</vt:lpstr>
      <vt:lpstr>Gautų FS pažyma</vt:lpstr>
      <vt:lpstr>Pažyma apie pajamas</vt:lpstr>
      <vt:lpstr>Forma S7</vt:lpstr>
      <vt:lpstr>Tisklines islaidos</vt:lpstr>
      <vt:lpstr>B2-1 programa</vt:lpstr>
      <vt:lpstr>B-2 9 programa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Windows User</cp:lastModifiedBy>
  <cp:lastPrinted>2023-01-18T08:00:42Z</cp:lastPrinted>
  <dcterms:created xsi:type="dcterms:W3CDTF">2022-03-30T11:04:35Z</dcterms:created>
  <dcterms:modified xsi:type="dcterms:W3CDTF">2023-01-19T07:06:39Z</dcterms:modified>
  <cp:category/>
</cp:coreProperties>
</file>