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udžeto vykdymo ataskaitų rinkiniai 2021\"/>
    </mc:Choice>
  </mc:AlternateContent>
  <xr:revisionPtr revIDLastSave="0" documentId="13_ncr:1_{20FFE6BE-3183-45B4-8A16-8925B522077B}" xr6:coauthVersionLast="47" xr6:coauthVersionMax="47" xr10:uidLastSave="{00000000-0000-0000-0000-000000000000}"/>
  <bookViews>
    <workbookView xWindow="-120" yWindow="-120" windowWidth="29040" windowHeight="17640" firstSheet="5" activeTab="11" xr2:uid="{00000000-000D-0000-FFFF-FFFF00000000}"/>
  </bookViews>
  <sheets>
    <sheet name="Forma Nr. Bendra" sheetId="1" r:id="rId1"/>
    <sheet name="Forma Nr. 2 SB " sheetId="4" r:id="rId2"/>
    <sheet name="Forma Nr. 2 SB 1.4.4.28" sheetId="5" r:id="rId3"/>
    <sheet name="Forma Nr. 2 ML" sheetId="7" r:id="rId4"/>
    <sheet name="Forma Nr. 2 S" sheetId="6" r:id="rId5"/>
    <sheet name="9 priedas" sheetId="13" r:id="rId6"/>
    <sheet name="Pažyma prie 9 priedo" sheetId="12" r:id="rId7"/>
    <sheet name="Pažyma apie sukauptas FS" sheetId="10" r:id="rId8"/>
    <sheet name="Pažyma apie gautas FS" sheetId="9" r:id="rId9"/>
    <sheet name="Pažyma už paslaugas ir nuomą" sheetId="8" r:id="rId10"/>
    <sheet name="S-7" sheetId="2" r:id="rId11"/>
    <sheet name="B-2" sheetId="3" r:id="rId12"/>
  </sheets>
  <calcPr calcId="181029"/>
</workbook>
</file>

<file path=xl/calcChain.xml><?xml version="1.0" encoding="utf-8"?>
<calcChain xmlns="http://schemas.openxmlformats.org/spreadsheetml/2006/main">
  <c r="K82" i="13" l="1"/>
  <c r="K81" i="13" s="1"/>
  <c r="I82" i="13"/>
  <c r="I81" i="13" s="1"/>
  <c r="K75" i="13"/>
  <c r="K74" i="13" s="1"/>
  <c r="J75" i="13"/>
  <c r="I75" i="13"/>
  <c r="J74" i="13"/>
  <c r="I74" i="13"/>
  <c r="K69" i="13"/>
  <c r="J69" i="13"/>
  <c r="I69" i="13"/>
  <c r="I65" i="13" s="1"/>
  <c r="K66" i="13"/>
  <c r="K65" i="13" s="1"/>
  <c r="J66" i="13"/>
  <c r="I66" i="13"/>
  <c r="J65" i="13"/>
  <c r="K59" i="13"/>
  <c r="J59" i="13"/>
  <c r="I59" i="13"/>
  <c r="K54" i="13"/>
  <c r="J54" i="13"/>
  <c r="I54" i="13"/>
  <c r="K51" i="13"/>
  <c r="J51" i="13"/>
  <c r="I51" i="13"/>
  <c r="K48" i="13"/>
  <c r="K47" i="13" s="1"/>
  <c r="J48" i="13"/>
  <c r="J47" i="13" s="1"/>
  <c r="J30" i="13" s="1"/>
  <c r="J90" i="13" s="1"/>
  <c r="I48" i="13"/>
  <c r="I47" i="13"/>
  <c r="K43" i="13"/>
  <c r="J43" i="13"/>
  <c r="I43" i="13"/>
  <c r="I42" i="13" s="1"/>
  <c r="K42" i="13"/>
  <c r="J42" i="13"/>
  <c r="K39" i="13"/>
  <c r="J39" i="13"/>
  <c r="I39" i="13"/>
  <c r="K37" i="13"/>
  <c r="J37" i="13"/>
  <c r="I37" i="13"/>
  <c r="K32" i="13"/>
  <c r="J32" i="13"/>
  <c r="I32" i="13"/>
  <c r="I31" i="13" s="1"/>
  <c r="I30" i="13" s="1"/>
  <c r="I90" i="13" s="1"/>
  <c r="K31" i="13"/>
  <c r="J31" i="13"/>
  <c r="K30" i="13" l="1"/>
  <c r="K90" i="13" s="1"/>
  <c r="E24" i="12"/>
  <c r="F24" i="12"/>
  <c r="F47" i="12" s="1"/>
  <c r="G24" i="12"/>
  <c r="H24" i="12"/>
  <c r="D24" i="12"/>
  <c r="D47" i="12"/>
  <c r="E35" i="12"/>
  <c r="F35" i="12"/>
  <c r="G35" i="12"/>
  <c r="G47" i="12" s="1"/>
  <c r="H35" i="12"/>
  <c r="K363" i="4"/>
  <c r="L363" i="4"/>
  <c r="I363" i="4"/>
  <c r="C46" i="12"/>
  <c r="C45" i="12"/>
  <c r="C44" i="12"/>
  <c r="C43" i="12"/>
  <c r="C42" i="12"/>
  <c r="C41" i="12"/>
  <c r="C40" i="12"/>
  <c r="C39" i="12"/>
  <c r="C38" i="12"/>
  <c r="C37" i="12"/>
  <c r="D35" i="12"/>
  <c r="C34" i="12"/>
  <c r="C33" i="12"/>
  <c r="C32" i="12"/>
  <c r="C31" i="12"/>
  <c r="C30" i="12"/>
  <c r="C29" i="12"/>
  <c r="C28" i="12"/>
  <c r="C27" i="12"/>
  <c r="C26" i="12"/>
  <c r="C25" i="12"/>
  <c r="C23" i="12"/>
  <c r="C22" i="12"/>
  <c r="C21" i="12"/>
  <c r="C20" i="12"/>
  <c r="H25" i="10"/>
  <c r="H20" i="10"/>
  <c r="H22" i="9"/>
  <c r="H18" i="9"/>
  <c r="L27" i="8"/>
  <c r="J27" i="8"/>
  <c r="H27" i="8"/>
  <c r="F27" i="8"/>
  <c r="E27" i="8"/>
  <c r="N26" i="8"/>
  <c r="N25" i="8"/>
  <c r="N24" i="8"/>
  <c r="N29" i="8" s="1"/>
  <c r="L357" i="7"/>
  <c r="K357" i="7"/>
  <c r="J357" i="7"/>
  <c r="I357" i="7"/>
  <c r="L356" i="7"/>
  <c r="K356" i="7"/>
  <c r="J356" i="7"/>
  <c r="I356" i="7"/>
  <c r="L354" i="7"/>
  <c r="K354" i="7"/>
  <c r="J354" i="7"/>
  <c r="I354" i="7"/>
  <c r="L353" i="7"/>
  <c r="K353" i="7"/>
  <c r="J353" i="7"/>
  <c r="I353" i="7"/>
  <c r="L351" i="7"/>
  <c r="K351" i="7"/>
  <c r="J351" i="7"/>
  <c r="I351" i="7"/>
  <c r="L350" i="7"/>
  <c r="K350" i="7"/>
  <c r="J350" i="7"/>
  <c r="I350" i="7"/>
  <c r="L347" i="7"/>
  <c r="K347" i="7"/>
  <c r="J347" i="7"/>
  <c r="I347" i="7"/>
  <c r="L346" i="7"/>
  <c r="K346" i="7"/>
  <c r="J346" i="7"/>
  <c r="I346" i="7"/>
  <c r="L343" i="7"/>
  <c r="K343" i="7"/>
  <c r="J343" i="7"/>
  <c r="I343" i="7"/>
  <c r="L342" i="7"/>
  <c r="K342" i="7"/>
  <c r="J342" i="7"/>
  <c r="I342" i="7"/>
  <c r="L339" i="7"/>
  <c r="K339" i="7"/>
  <c r="J339" i="7"/>
  <c r="I339" i="7"/>
  <c r="I338" i="7" s="1"/>
  <c r="I328" i="7" s="1"/>
  <c r="L338" i="7"/>
  <c r="K338" i="7"/>
  <c r="J338" i="7"/>
  <c r="L335" i="7"/>
  <c r="K335" i="7"/>
  <c r="J335" i="7"/>
  <c r="I335" i="7"/>
  <c r="L332" i="7"/>
  <c r="K332" i="7"/>
  <c r="J332" i="7"/>
  <c r="I332" i="7"/>
  <c r="L330" i="7"/>
  <c r="K330" i="7"/>
  <c r="J330" i="7"/>
  <c r="I330" i="7"/>
  <c r="L329" i="7"/>
  <c r="K329" i="7"/>
  <c r="J329" i="7"/>
  <c r="I329" i="7"/>
  <c r="L328" i="7"/>
  <c r="K328" i="7"/>
  <c r="J328" i="7"/>
  <c r="L325" i="7"/>
  <c r="K325" i="7"/>
  <c r="J325" i="7"/>
  <c r="I325" i="7"/>
  <c r="I324" i="7" s="1"/>
  <c r="L324" i="7"/>
  <c r="K324" i="7"/>
  <c r="J324" i="7"/>
  <c r="L322" i="7"/>
  <c r="K322" i="7"/>
  <c r="J322" i="7"/>
  <c r="I322" i="7"/>
  <c r="L321" i="7"/>
  <c r="K321" i="7"/>
  <c r="J321" i="7"/>
  <c r="I321" i="7"/>
  <c r="L319" i="7"/>
  <c r="K319" i="7"/>
  <c r="J319" i="7"/>
  <c r="I319" i="7"/>
  <c r="L318" i="7"/>
  <c r="K318" i="7"/>
  <c r="J318" i="7"/>
  <c r="I318" i="7"/>
  <c r="L315" i="7"/>
  <c r="K315" i="7"/>
  <c r="J315" i="7"/>
  <c r="I315" i="7"/>
  <c r="L314" i="7"/>
  <c r="K314" i="7"/>
  <c r="J314" i="7"/>
  <c r="I314" i="7"/>
  <c r="L311" i="7"/>
  <c r="K311" i="7"/>
  <c r="J311" i="7"/>
  <c r="I311" i="7"/>
  <c r="L310" i="7"/>
  <c r="K310" i="7"/>
  <c r="J310" i="7"/>
  <c r="I310" i="7"/>
  <c r="L307" i="7"/>
  <c r="K307" i="7"/>
  <c r="J307" i="7"/>
  <c r="I307" i="7"/>
  <c r="L306" i="7"/>
  <c r="K306" i="7"/>
  <c r="J306" i="7"/>
  <c r="I306" i="7"/>
  <c r="L303" i="7"/>
  <c r="K303" i="7"/>
  <c r="J303" i="7"/>
  <c r="I303" i="7"/>
  <c r="L300" i="7"/>
  <c r="K300" i="7"/>
  <c r="J300" i="7"/>
  <c r="I300" i="7"/>
  <c r="L298" i="7"/>
  <c r="K298" i="7"/>
  <c r="J298" i="7"/>
  <c r="I298" i="7"/>
  <c r="L297" i="7"/>
  <c r="K297" i="7"/>
  <c r="J297" i="7"/>
  <c r="I297" i="7"/>
  <c r="I296" i="7" s="1"/>
  <c r="L296" i="7"/>
  <c r="K296" i="7"/>
  <c r="J296" i="7"/>
  <c r="L295" i="7"/>
  <c r="K295" i="7"/>
  <c r="J295" i="7"/>
  <c r="L292" i="7"/>
  <c r="K292" i="7"/>
  <c r="J292" i="7"/>
  <c r="I292" i="7"/>
  <c r="L291" i="7"/>
  <c r="K291" i="7"/>
  <c r="J291" i="7"/>
  <c r="I291" i="7"/>
  <c r="L289" i="7"/>
  <c r="K289" i="7"/>
  <c r="J289" i="7"/>
  <c r="I289" i="7"/>
  <c r="L288" i="7"/>
  <c r="K288" i="7"/>
  <c r="J288" i="7"/>
  <c r="I288" i="7"/>
  <c r="L286" i="7"/>
  <c r="K286" i="7"/>
  <c r="J286" i="7"/>
  <c r="I286" i="7"/>
  <c r="L285" i="7"/>
  <c r="K285" i="7"/>
  <c r="J285" i="7"/>
  <c r="I285" i="7"/>
  <c r="L282" i="7"/>
  <c r="K282" i="7"/>
  <c r="J282" i="7"/>
  <c r="I282" i="7"/>
  <c r="L281" i="7"/>
  <c r="K281" i="7"/>
  <c r="J281" i="7"/>
  <c r="I281" i="7"/>
  <c r="L278" i="7"/>
  <c r="K278" i="7"/>
  <c r="J278" i="7"/>
  <c r="I278" i="7"/>
  <c r="I277" i="7" s="1"/>
  <c r="L277" i="7"/>
  <c r="K277" i="7"/>
  <c r="J277" i="7"/>
  <c r="L274" i="7"/>
  <c r="K274" i="7"/>
  <c r="J274" i="7"/>
  <c r="I274" i="7"/>
  <c r="I273" i="7" s="1"/>
  <c r="L273" i="7"/>
  <c r="K273" i="7"/>
  <c r="J273" i="7"/>
  <c r="L270" i="7"/>
  <c r="K270" i="7"/>
  <c r="J270" i="7"/>
  <c r="I270" i="7"/>
  <c r="L267" i="7"/>
  <c r="K267" i="7"/>
  <c r="J267" i="7"/>
  <c r="I267" i="7"/>
  <c r="L265" i="7"/>
  <c r="K265" i="7"/>
  <c r="J265" i="7"/>
  <c r="I265" i="7"/>
  <c r="I264" i="7" s="1"/>
  <c r="I263" i="7" s="1"/>
  <c r="L264" i="7"/>
  <c r="K264" i="7"/>
  <c r="J264" i="7"/>
  <c r="L263" i="7"/>
  <c r="K263" i="7"/>
  <c r="J263" i="7"/>
  <c r="L260" i="7"/>
  <c r="K260" i="7"/>
  <c r="J260" i="7"/>
  <c r="I260" i="7"/>
  <c r="L259" i="7"/>
  <c r="K259" i="7"/>
  <c r="J259" i="7"/>
  <c r="I259" i="7"/>
  <c r="L257" i="7"/>
  <c r="K257" i="7"/>
  <c r="J257" i="7"/>
  <c r="I257" i="7"/>
  <c r="L256" i="7"/>
  <c r="K256" i="7"/>
  <c r="J256" i="7"/>
  <c r="I256" i="7"/>
  <c r="L254" i="7"/>
  <c r="K254" i="7"/>
  <c r="J254" i="7"/>
  <c r="I254" i="7"/>
  <c r="L253" i="7"/>
  <c r="K253" i="7"/>
  <c r="J253" i="7"/>
  <c r="I253" i="7"/>
  <c r="L250" i="7"/>
  <c r="K250" i="7"/>
  <c r="J250" i="7"/>
  <c r="I250" i="7"/>
  <c r="L249" i="7"/>
  <c r="K249" i="7"/>
  <c r="J249" i="7"/>
  <c r="I249" i="7"/>
  <c r="L246" i="7"/>
  <c r="K246" i="7"/>
  <c r="J246" i="7"/>
  <c r="I246" i="7"/>
  <c r="L245" i="7"/>
  <c r="K245" i="7"/>
  <c r="J245" i="7"/>
  <c r="I245" i="7"/>
  <c r="L242" i="7"/>
  <c r="K242" i="7"/>
  <c r="J242" i="7"/>
  <c r="I242" i="7"/>
  <c r="L241" i="7"/>
  <c r="K241" i="7"/>
  <c r="J241" i="7"/>
  <c r="I241" i="7"/>
  <c r="L238" i="7"/>
  <c r="K238" i="7"/>
  <c r="J238" i="7"/>
  <c r="I238" i="7"/>
  <c r="L235" i="7"/>
  <c r="K235" i="7"/>
  <c r="J235" i="7"/>
  <c r="I235" i="7"/>
  <c r="L233" i="7"/>
  <c r="K233" i="7"/>
  <c r="J233" i="7"/>
  <c r="I233" i="7"/>
  <c r="L232" i="7"/>
  <c r="K232" i="7"/>
  <c r="J232" i="7"/>
  <c r="I232" i="7"/>
  <c r="L231" i="7"/>
  <c r="K231" i="7"/>
  <c r="J231" i="7"/>
  <c r="I231" i="7"/>
  <c r="L230" i="7"/>
  <c r="K230" i="7"/>
  <c r="J230" i="7"/>
  <c r="L226" i="7"/>
  <c r="K226" i="7"/>
  <c r="J226" i="7"/>
  <c r="I226" i="7"/>
  <c r="L225" i="7"/>
  <c r="K225" i="7"/>
  <c r="J225" i="7"/>
  <c r="I225" i="7"/>
  <c r="L224" i="7"/>
  <c r="K224" i="7"/>
  <c r="J224" i="7"/>
  <c r="I224" i="7"/>
  <c r="L222" i="7"/>
  <c r="K222" i="7"/>
  <c r="J222" i="7"/>
  <c r="I222" i="7"/>
  <c r="L221" i="7"/>
  <c r="K221" i="7"/>
  <c r="J221" i="7"/>
  <c r="I221" i="7"/>
  <c r="I220" i="7" s="1"/>
  <c r="L220" i="7"/>
  <c r="K220" i="7"/>
  <c r="J220" i="7"/>
  <c r="L213" i="7"/>
  <c r="K213" i="7"/>
  <c r="J213" i="7"/>
  <c r="I213" i="7"/>
  <c r="I212" i="7" s="1"/>
  <c r="L212" i="7"/>
  <c r="K212" i="7"/>
  <c r="J212" i="7"/>
  <c r="L210" i="7"/>
  <c r="K210" i="7"/>
  <c r="J210" i="7"/>
  <c r="I210" i="7"/>
  <c r="I209" i="7" s="1"/>
  <c r="I208" i="7" s="1"/>
  <c r="L209" i="7"/>
  <c r="K209" i="7"/>
  <c r="J209" i="7"/>
  <c r="L208" i="7"/>
  <c r="K208" i="7"/>
  <c r="J208" i="7"/>
  <c r="L203" i="7"/>
  <c r="K203" i="7"/>
  <c r="J203" i="7"/>
  <c r="I203" i="7"/>
  <c r="I202" i="7" s="1"/>
  <c r="I201" i="7" s="1"/>
  <c r="L202" i="7"/>
  <c r="K202" i="7"/>
  <c r="J202" i="7"/>
  <c r="L201" i="7"/>
  <c r="K201" i="7"/>
  <c r="J201" i="7"/>
  <c r="L199" i="7"/>
  <c r="K199" i="7"/>
  <c r="J199" i="7"/>
  <c r="I199" i="7"/>
  <c r="I198" i="7" s="1"/>
  <c r="L198" i="7"/>
  <c r="K198" i="7"/>
  <c r="J198" i="7"/>
  <c r="L194" i="7"/>
  <c r="K194" i="7"/>
  <c r="J194" i="7"/>
  <c r="I194" i="7"/>
  <c r="I193" i="7" s="1"/>
  <c r="L193" i="7"/>
  <c r="K193" i="7"/>
  <c r="J193" i="7"/>
  <c r="P188" i="7"/>
  <c r="O188" i="7"/>
  <c r="N188" i="7"/>
  <c r="M188" i="7"/>
  <c r="L188" i="7"/>
  <c r="K188" i="7"/>
  <c r="J188" i="7"/>
  <c r="I188" i="7"/>
  <c r="L187" i="7"/>
  <c r="K187" i="7"/>
  <c r="J187" i="7"/>
  <c r="I187" i="7"/>
  <c r="L183" i="7"/>
  <c r="K183" i="7"/>
  <c r="J183" i="7"/>
  <c r="I183" i="7"/>
  <c r="L182" i="7"/>
  <c r="K182" i="7"/>
  <c r="J182" i="7"/>
  <c r="I182" i="7"/>
  <c r="L180" i="7"/>
  <c r="K180" i="7"/>
  <c r="J180" i="7"/>
  <c r="I180" i="7"/>
  <c r="L179" i="7"/>
  <c r="K179" i="7"/>
  <c r="J179" i="7"/>
  <c r="I179" i="7"/>
  <c r="L178" i="7"/>
  <c r="K178" i="7"/>
  <c r="J178" i="7"/>
  <c r="L177" i="7"/>
  <c r="K177" i="7"/>
  <c r="J177" i="7"/>
  <c r="L176" i="7"/>
  <c r="K176" i="7"/>
  <c r="J176" i="7"/>
  <c r="L172" i="7"/>
  <c r="K172" i="7"/>
  <c r="J172" i="7"/>
  <c r="I172" i="7"/>
  <c r="I171" i="7" s="1"/>
  <c r="L171" i="7"/>
  <c r="K171" i="7"/>
  <c r="J171" i="7"/>
  <c r="L167" i="7"/>
  <c r="K167" i="7"/>
  <c r="J167" i="7"/>
  <c r="I167" i="7"/>
  <c r="I166" i="7" s="1"/>
  <c r="I165" i="7" s="1"/>
  <c r="L166" i="7"/>
  <c r="K166" i="7"/>
  <c r="J166" i="7"/>
  <c r="L165" i="7"/>
  <c r="K165" i="7"/>
  <c r="J165" i="7"/>
  <c r="L163" i="7"/>
  <c r="K163" i="7"/>
  <c r="J163" i="7"/>
  <c r="I163" i="7"/>
  <c r="L162" i="7"/>
  <c r="K162" i="7"/>
  <c r="J162" i="7"/>
  <c r="I162" i="7"/>
  <c r="I161" i="7" s="1"/>
  <c r="I160" i="7" s="1"/>
  <c r="L161" i="7"/>
  <c r="K161" i="7"/>
  <c r="J161" i="7"/>
  <c r="L160" i="7"/>
  <c r="K160" i="7"/>
  <c r="J160" i="7"/>
  <c r="L158" i="7"/>
  <c r="K158" i="7"/>
  <c r="J158" i="7"/>
  <c r="I158" i="7"/>
  <c r="L157" i="7"/>
  <c r="K157" i="7"/>
  <c r="J157" i="7"/>
  <c r="I157" i="7"/>
  <c r="L153" i="7"/>
  <c r="K153" i="7"/>
  <c r="J153" i="7"/>
  <c r="I153" i="7"/>
  <c r="I152" i="7" s="1"/>
  <c r="I151" i="7" s="1"/>
  <c r="I150" i="7" s="1"/>
  <c r="L152" i="7"/>
  <c r="K152" i="7"/>
  <c r="J152" i="7"/>
  <c r="L151" i="7"/>
  <c r="K151" i="7"/>
  <c r="J151" i="7"/>
  <c r="L150" i="7"/>
  <c r="K150" i="7"/>
  <c r="J150" i="7"/>
  <c r="L147" i="7"/>
  <c r="K147" i="7"/>
  <c r="J147" i="7"/>
  <c r="I147" i="7"/>
  <c r="L146" i="7"/>
  <c r="K146" i="7"/>
  <c r="J146" i="7"/>
  <c r="I146" i="7"/>
  <c r="L145" i="7"/>
  <c r="K145" i="7"/>
  <c r="K131" i="7" s="1"/>
  <c r="J145" i="7"/>
  <c r="J131" i="7" s="1"/>
  <c r="I145" i="7"/>
  <c r="L143" i="7"/>
  <c r="K143" i="7"/>
  <c r="J143" i="7"/>
  <c r="I143" i="7"/>
  <c r="L142" i="7"/>
  <c r="K142" i="7"/>
  <c r="J142" i="7"/>
  <c r="I142" i="7"/>
  <c r="L139" i="7"/>
  <c r="K139" i="7"/>
  <c r="J139" i="7"/>
  <c r="I139" i="7"/>
  <c r="L138" i="7"/>
  <c r="K138" i="7"/>
  <c r="J138" i="7"/>
  <c r="I138" i="7"/>
  <c r="I137" i="7" s="1"/>
  <c r="I131" i="7" s="1"/>
  <c r="L137" i="7"/>
  <c r="K137" i="7"/>
  <c r="J137" i="7"/>
  <c r="L134" i="7"/>
  <c r="K134" i="7"/>
  <c r="J134" i="7"/>
  <c r="I134" i="7"/>
  <c r="L133" i="7"/>
  <c r="K133" i="7"/>
  <c r="J133" i="7"/>
  <c r="I133" i="7"/>
  <c r="L132" i="7"/>
  <c r="K132" i="7"/>
  <c r="J132" i="7"/>
  <c r="I132" i="7"/>
  <c r="L131" i="7"/>
  <c r="L129" i="7"/>
  <c r="K129" i="7"/>
  <c r="J129" i="7"/>
  <c r="I129" i="7"/>
  <c r="L128" i="7"/>
  <c r="K128" i="7"/>
  <c r="J128" i="7"/>
  <c r="I128" i="7"/>
  <c r="L127" i="7"/>
  <c r="K127" i="7"/>
  <c r="J127" i="7"/>
  <c r="I127" i="7"/>
  <c r="L125" i="7"/>
  <c r="K125" i="7"/>
  <c r="J125" i="7"/>
  <c r="I125" i="7"/>
  <c r="L124" i="7"/>
  <c r="K124" i="7"/>
  <c r="J124" i="7"/>
  <c r="I124" i="7"/>
  <c r="L123" i="7"/>
  <c r="K123" i="7"/>
  <c r="J123" i="7"/>
  <c r="I123" i="7"/>
  <c r="L121" i="7"/>
  <c r="K121" i="7"/>
  <c r="J121" i="7"/>
  <c r="I121" i="7"/>
  <c r="L120" i="7"/>
  <c r="K120" i="7"/>
  <c r="J120" i="7"/>
  <c r="I120" i="7"/>
  <c r="L119" i="7"/>
  <c r="K119" i="7"/>
  <c r="J119" i="7"/>
  <c r="I119" i="7"/>
  <c r="L117" i="7"/>
  <c r="K117" i="7"/>
  <c r="J117" i="7"/>
  <c r="I117" i="7"/>
  <c r="L116" i="7"/>
  <c r="K116" i="7"/>
  <c r="J116" i="7"/>
  <c r="I116" i="7"/>
  <c r="L115" i="7"/>
  <c r="K115" i="7"/>
  <c r="J115" i="7"/>
  <c r="I115" i="7"/>
  <c r="L112" i="7"/>
  <c r="K112" i="7"/>
  <c r="J112" i="7"/>
  <c r="I112" i="7"/>
  <c r="L111" i="7"/>
  <c r="K111" i="7"/>
  <c r="J111" i="7"/>
  <c r="I111" i="7"/>
  <c r="I110" i="7" s="1"/>
  <c r="I109" i="7" s="1"/>
  <c r="L110" i="7"/>
  <c r="K110" i="7"/>
  <c r="J110" i="7"/>
  <c r="L109" i="7"/>
  <c r="K109" i="7"/>
  <c r="J109" i="7"/>
  <c r="L106" i="7"/>
  <c r="K106" i="7"/>
  <c r="J106" i="7"/>
  <c r="I106" i="7"/>
  <c r="I105" i="7" s="1"/>
  <c r="L105" i="7"/>
  <c r="K105" i="7"/>
  <c r="J105" i="7"/>
  <c r="L102" i="7"/>
  <c r="K102" i="7"/>
  <c r="J102" i="7"/>
  <c r="I102" i="7"/>
  <c r="I101" i="7" s="1"/>
  <c r="I100" i="7" s="1"/>
  <c r="L101" i="7"/>
  <c r="K101" i="7"/>
  <c r="J101" i="7"/>
  <c r="L100" i="7"/>
  <c r="K100" i="7"/>
  <c r="J100" i="7"/>
  <c r="L97" i="7"/>
  <c r="K97" i="7"/>
  <c r="J97" i="7"/>
  <c r="I97" i="7"/>
  <c r="I96" i="7" s="1"/>
  <c r="I95" i="7" s="1"/>
  <c r="L96" i="7"/>
  <c r="K96" i="7"/>
  <c r="J96" i="7"/>
  <c r="L95" i="7"/>
  <c r="K95" i="7"/>
  <c r="J95" i="7"/>
  <c r="L92" i="7"/>
  <c r="K92" i="7"/>
  <c r="J92" i="7"/>
  <c r="I92" i="7"/>
  <c r="I91" i="7" s="1"/>
  <c r="I90" i="7" s="1"/>
  <c r="L91" i="7"/>
  <c r="K91" i="7"/>
  <c r="J91" i="7"/>
  <c r="L90" i="7"/>
  <c r="K90" i="7"/>
  <c r="J90" i="7"/>
  <c r="L89" i="7"/>
  <c r="K89" i="7"/>
  <c r="J89" i="7"/>
  <c r="L85" i="7"/>
  <c r="K85" i="7"/>
  <c r="J85" i="7"/>
  <c r="I85" i="7"/>
  <c r="I84" i="7" s="1"/>
  <c r="I83" i="7" s="1"/>
  <c r="I82" i="7" s="1"/>
  <c r="L84" i="7"/>
  <c r="K84" i="7"/>
  <c r="J84" i="7"/>
  <c r="L83" i="7"/>
  <c r="K83" i="7"/>
  <c r="J83" i="7"/>
  <c r="L82" i="7"/>
  <c r="K82" i="7"/>
  <c r="J82" i="7"/>
  <c r="L80" i="7"/>
  <c r="K80" i="7"/>
  <c r="J80" i="7"/>
  <c r="I80" i="7"/>
  <c r="I79" i="7" s="1"/>
  <c r="I78" i="7" s="1"/>
  <c r="L79" i="7"/>
  <c r="K79" i="7"/>
  <c r="J79" i="7"/>
  <c r="L78" i="7"/>
  <c r="K78" i="7"/>
  <c r="J78" i="7"/>
  <c r="L74" i="7"/>
  <c r="K74" i="7"/>
  <c r="J74" i="7"/>
  <c r="I74" i="7"/>
  <c r="I73" i="7" s="1"/>
  <c r="I62" i="7" s="1"/>
  <c r="I61" i="7" s="1"/>
  <c r="L73" i="7"/>
  <c r="K73" i="7"/>
  <c r="J73" i="7"/>
  <c r="L69" i="7"/>
  <c r="K69" i="7"/>
  <c r="J69" i="7"/>
  <c r="I69" i="7"/>
  <c r="L68" i="7"/>
  <c r="K68" i="7"/>
  <c r="J68" i="7"/>
  <c r="I68" i="7"/>
  <c r="L64" i="7"/>
  <c r="K64" i="7"/>
  <c r="J64" i="7"/>
  <c r="I64" i="7"/>
  <c r="L63" i="7"/>
  <c r="K63" i="7"/>
  <c r="J63" i="7"/>
  <c r="I63" i="7"/>
  <c r="L62" i="7"/>
  <c r="K62" i="7"/>
  <c r="J62" i="7"/>
  <c r="L61" i="7"/>
  <c r="K61" i="7"/>
  <c r="J61" i="7"/>
  <c r="L45" i="7"/>
  <c r="L44" i="7" s="1"/>
  <c r="L43" i="7" s="1"/>
  <c r="L42" i="7" s="1"/>
  <c r="K45" i="7"/>
  <c r="J45" i="7"/>
  <c r="J44" i="7" s="1"/>
  <c r="J43" i="7" s="1"/>
  <c r="J42" i="7" s="1"/>
  <c r="I45" i="7"/>
  <c r="I44" i="7" s="1"/>
  <c r="I43" i="7" s="1"/>
  <c r="I42" i="7" s="1"/>
  <c r="K44" i="7"/>
  <c r="K43" i="7" s="1"/>
  <c r="K42" i="7" s="1"/>
  <c r="L40" i="7"/>
  <c r="K40" i="7"/>
  <c r="J40" i="7"/>
  <c r="J39" i="7" s="1"/>
  <c r="J38" i="7" s="1"/>
  <c r="J31" i="7" s="1"/>
  <c r="I40" i="7"/>
  <c r="L39" i="7"/>
  <c r="L38" i="7" s="1"/>
  <c r="K39" i="7"/>
  <c r="I39" i="7"/>
  <c r="I38" i="7" s="1"/>
  <c r="K38" i="7"/>
  <c r="L36" i="7"/>
  <c r="K36" i="7"/>
  <c r="J36" i="7"/>
  <c r="I36" i="7"/>
  <c r="L34" i="7"/>
  <c r="L33" i="7" s="1"/>
  <c r="L32" i="7" s="1"/>
  <c r="K34" i="7"/>
  <c r="J34" i="7"/>
  <c r="I34" i="7"/>
  <c r="K33" i="7"/>
  <c r="J33" i="7"/>
  <c r="I33" i="7"/>
  <c r="I32" i="7" s="1"/>
  <c r="K32" i="7"/>
  <c r="J32" i="7"/>
  <c r="H47" i="12" l="1"/>
  <c r="E47" i="12"/>
  <c r="C35" i="12"/>
  <c r="C24" i="12"/>
  <c r="J30" i="7"/>
  <c r="J360" i="7" s="1"/>
  <c r="L31" i="7"/>
  <c r="L30" i="7" s="1"/>
  <c r="L360" i="7" s="1"/>
  <c r="K31" i="7"/>
  <c r="K30" i="7" s="1"/>
  <c r="K360" i="7" s="1"/>
  <c r="I31" i="7"/>
  <c r="I30" i="7" s="1"/>
  <c r="I178" i="7"/>
  <c r="I177" i="7" s="1"/>
  <c r="I176" i="7" s="1"/>
  <c r="I230" i="7"/>
  <c r="I89" i="7"/>
  <c r="I295" i="7"/>
  <c r="I360" i="7" l="1"/>
  <c r="L357" i="6" l="1"/>
  <c r="K357" i="6"/>
  <c r="J357" i="6"/>
  <c r="I357" i="6"/>
  <c r="L356" i="6"/>
  <c r="K356" i="6"/>
  <c r="J356" i="6"/>
  <c r="I356" i="6"/>
  <c r="L354" i="6"/>
  <c r="K354" i="6"/>
  <c r="J354" i="6"/>
  <c r="I354" i="6"/>
  <c r="L353" i="6"/>
  <c r="K353" i="6"/>
  <c r="J353" i="6"/>
  <c r="I353" i="6"/>
  <c r="L351" i="6"/>
  <c r="K351" i="6"/>
  <c r="J351" i="6"/>
  <c r="I351" i="6"/>
  <c r="I350" i="6" s="1"/>
  <c r="L350" i="6"/>
  <c r="K350" i="6"/>
  <c r="J350" i="6"/>
  <c r="L347" i="6"/>
  <c r="K347" i="6"/>
  <c r="J347" i="6"/>
  <c r="I347" i="6"/>
  <c r="L346" i="6"/>
  <c r="K346" i="6"/>
  <c r="J346" i="6"/>
  <c r="I346" i="6"/>
  <c r="L343" i="6"/>
  <c r="K343" i="6"/>
  <c r="J343" i="6"/>
  <c r="I343" i="6"/>
  <c r="I342" i="6" s="1"/>
  <c r="L342" i="6"/>
  <c r="K342" i="6"/>
  <c r="J342" i="6"/>
  <c r="L339" i="6"/>
  <c r="K339" i="6"/>
  <c r="J339" i="6"/>
  <c r="I339" i="6"/>
  <c r="I338" i="6" s="1"/>
  <c r="L338" i="6"/>
  <c r="K338" i="6"/>
  <c r="J338" i="6"/>
  <c r="L335" i="6"/>
  <c r="K335" i="6"/>
  <c r="J335" i="6"/>
  <c r="I335" i="6"/>
  <c r="L332" i="6"/>
  <c r="K332" i="6"/>
  <c r="J332" i="6"/>
  <c r="I332" i="6"/>
  <c r="L330" i="6"/>
  <c r="K330" i="6"/>
  <c r="J330" i="6"/>
  <c r="I330" i="6"/>
  <c r="I329" i="6" s="1"/>
  <c r="L329" i="6"/>
  <c r="K329" i="6"/>
  <c r="J329" i="6"/>
  <c r="L328" i="6"/>
  <c r="K328" i="6"/>
  <c r="J328" i="6"/>
  <c r="L325" i="6"/>
  <c r="K325" i="6"/>
  <c r="J325" i="6"/>
  <c r="I325" i="6"/>
  <c r="I324" i="6" s="1"/>
  <c r="L324" i="6"/>
  <c r="K324" i="6"/>
  <c r="J324" i="6"/>
  <c r="L322" i="6"/>
  <c r="K322" i="6"/>
  <c r="J322" i="6"/>
  <c r="I322" i="6"/>
  <c r="I321" i="6" s="1"/>
  <c r="L321" i="6"/>
  <c r="K321" i="6"/>
  <c r="J321" i="6"/>
  <c r="L319" i="6"/>
  <c r="K319" i="6"/>
  <c r="J319" i="6"/>
  <c r="I319" i="6"/>
  <c r="L318" i="6"/>
  <c r="K318" i="6"/>
  <c r="J318" i="6"/>
  <c r="I318" i="6"/>
  <c r="L315" i="6"/>
  <c r="K315" i="6"/>
  <c r="J315" i="6"/>
  <c r="I315" i="6"/>
  <c r="L314" i="6"/>
  <c r="K314" i="6"/>
  <c r="J314" i="6"/>
  <c r="I314" i="6"/>
  <c r="L311" i="6"/>
  <c r="K311" i="6"/>
  <c r="J311" i="6"/>
  <c r="I311" i="6"/>
  <c r="L310" i="6"/>
  <c r="K310" i="6"/>
  <c r="J310" i="6"/>
  <c r="I310" i="6"/>
  <c r="L307" i="6"/>
  <c r="K307" i="6"/>
  <c r="J307" i="6"/>
  <c r="I307" i="6"/>
  <c r="L306" i="6"/>
  <c r="K306" i="6"/>
  <c r="J306" i="6"/>
  <c r="I306" i="6"/>
  <c r="L303" i="6"/>
  <c r="K303" i="6"/>
  <c r="J303" i="6"/>
  <c r="I303" i="6"/>
  <c r="L300" i="6"/>
  <c r="K300" i="6"/>
  <c r="J300" i="6"/>
  <c r="I300" i="6"/>
  <c r="L298" i="6"/>
  <c r="K298" i="6"/>
  <c r="J298" i="6"/>
  <c r="I298" i="6"/>
  <c r="L297" i="6"/>
  <c r="K297" i="6"/>
  <c r="J297" i="6"/>
  <c r="I297" i="6"/>
  <c r="L296" i="6"/>
  <c r="K296" i="6"/>
  <c r="J296" i="6"/>
  <c r="L295" i="6"/>
  <c r="K295" i="6"/>
  <c r="J295" i="6"/>
  <c r="L292" i="6"/>
  <c r="K292" i="6"/>
  <c r="J292" i="6"/>
  <c r="I292" i="6"/>
  <c r="L291" i="6"/>
  <c r="K291" i="6"/>
  <c r="J291" i="6"/>
  <c r="I291" i="6"/>
  <c r="L289" i="6"/>
  <c r="K289" i="6"/>
  <c r="J289" i="6"/>
  <c r="I289" i="6"/>
  <c r="L288" i="6"/>
  <c r="K288" i="6"/>
  <c r="J288" i="6"/>
  <c r="I288" i="6"/>
  <c r="L286" i="6"/>
  <c r="K286" i="6"/>
  <c r="J286" i="6"/>
  <c r="I286" i="6"/>
  <c r="L285" i="6"/>
  <c r="K285" i="6"/>
  <c r="J285" i="6"/>
  <c r="I285" i="6"/>
  <c r="L282" i="6"/>
  <c r="K282" i="6"/>
  <c r="J282" i="6"/>
  <c r="I282" i="6"/>
  <c r="L281" i="6"/>
  <c r="K281" i="6"/>
  <c r="J281" i="6"/>
  <c r="I281" i="6"/>
  <c r="L278" i="6"/>
  <c r="K278" i="6"/>
  <c r="J278" i="6"/>
  <c r="I278" i="6"/>
  <c r="L277" i="6"/>
  <c r="K277" i="6"/>
  <c r="J277" i="6"/>
  <c r="I277" i="6"/>
  <c r="L274" i="6"/>
  <c r="K274" i="6"/>
  <c r="J274" i="6"/>
  <c r="I274" i="6"/>
  <c r="L273" i="6"/>
  <c r="K273" i="6"/>
  <c r="J273" i="6"/>
  <c r="I273" i="6"/>
  <c r="L270" i="6"/>
  <c r="K270" i="6"/>
  <c r="J270" i="6"/>
  <c r="I270" i="6"/>
  <c r="L267" i="6"/>
  <c r="K267" i="6"/>
  <c r="J267" i="6"/>
  <c r="I267" i="6"/>
  <c r="L265" i="6"/>
  <c r="K265" i="6"/>
  <c r="J265" i="6"/>
  <c r="I265" i="6"/>
  <c r="L264" i="6"/>
  <c r="K264" i="6"/>
  <c r="J264" i="6"/>
  <c r="I264" i="6"/>
  <c r="I263" i="6" s="1"/>
  <c r="L263" i="6"/>
  <c r="K263" i="6"/>
  <c r="J263" i="6"/>
  <c r="L260" i="6"/>
  <c r="K260" i="6"/>
  <c r="J260" i="6"/>
  <c r="I260" i="6"/>
  <c r="I259" i="6" s="1"/>
  <c r="L259" i="6"/>
  <c r="K259" i="6"/>
  <c r="J259" i="6"/>
  <c r="L257" i="6"/>
  <c r="K257" i="6"/>
  <c r="J257" i="6"/>
  <c r="I257" i="6"/>
  <c r="I256" i="6" s="1"/>
  <c r="L256" i="6"/>
  <c r="K256" i="6"/>
  <c r="J256" i="6"/>
  <c r="L254" i="6"/>
  <c r="K254" i="6"/>
  <c r="J254" i="6"/>
  <c r="I254" i="6"/>
  <c r="I253" i="6" s="1"/>
  <c r="L253" i="6"/>
  <c r="K253" i="6"/>
  <c r="J253" i="6"/>
  <c r="L250" i="6"/>
  <c r="K250" i="6"/>
  <c r="J250" i="6"/>
  <c r="I250" i="6"/>
  <c r="I249" i="6" s="1"/>
  <c r="L249" i="6"/>
  <c r="K249" i="6"/>
  <c r="J249" i="6"/>
  <c r="L246" i="6"/>
  <c r="K246" i="6"/>
  <c r="J246" i="6"/>
  <c r="I246" i="6"/>
  <c r="I245" i="6" s="1"/>
  <c r="L245" i="6"/>
  <c r="K245" i="6"/>
  <c r="J245" i="6"/>
  <c r="L242" i="6"/>
  <c r="K242" i="6"/>
  <c r="J242" i="6"/>
  <c r="I242" i="6"/>
  <c r="L241" i="6"/>
  <c r="K241" i="6"/>
  <c r="J241" i="6"/>
  <c r="I241" i="6"/>
  <c r="L238" i="6"/>
  <c r="K238" i="6"/>
  <c r="J238" i="6"/>
  <c r="I238" i="6"/>
  <c r="L235" i="6"/>
  <c r="K235" i="6"/>
  <c r="J235" i="6"/>
  <c r="I235" i="6"/>
  <c r="L233" i="6"/>
  <c r="K233" i="6"/>
  <c r="J233" i="6"/>
  <c r="I233" i="6"/>
  <c r="L232" i="6"/>
  <c r="K232" i="6"/>
  <c r="J232" i="6"/>
  <c r="I232" i="6"/>
  <c r="L231" i="6"/>
  <c r="K231" i="6"/>
  <c r="J231" i="6"/>
  <c r="L230" i="6"/>
  <c r="K230" i="6"/>
  <c r="J230" i="6"/>
  <c r="L226" i="6"/>
  <c r="K226" i="6"/>
  <c r="J226" i="6"/>
  <c r="I226" i="6"/>
  <c r="I225" i="6" s="1"/>
  <c r="I224" i="6" s="1"/>
  <c r="L225" i="6"/>
  <c r="K225" i="6"/>
  <c r="J225" i="6"/>
  <c r="L224" i="6"/>
  <c r="K224" i="6"/>
  <c r="J224" i="6"/>
  <c r="L222" i="6"/>
  <c r="K222" i="6"/>
  <c r="J222" i="6"/>
  <c r="I222" i="6"/>
  <c r="I221" i="6" s="1"/>
  <c r="I220" i="6" s="1"/>
  <c r="L221" i="6"/>
  <c r="K221" i="6"/>
  <c r="J221" i="6"/>
  <c r="L220" i="6"/>
  <c r="K220" i="6"/>
  <c r="J220" i="6"/>
  <c r="L213" i="6"/>
  <c r="K213" i="6"/>
  <c r="J213" i="6"/>
  <c r="I213" i="6"/>
  <c r="I212" i="6" s="1"/>
  <c r="L212" i="6"/>
  <c r="K212" i="6"/>
  <c r="J212" i="6"/>
  <c r="L210" i="6"/>
  <c r="K210" i="6"/>
  <c r="J210" i="6"/>
  <c r="I210" i="6"/>
  <c r="I209" i="6" s="1"/>
  <c r="L209" i="6"/>
  <c r="K209" i="6"/>
  <c r="J209" i="6"/>
  <c r="L208" i="6"/>
  <c r="K208" i="6"/>
  <c r="J208" i="6"/>
  <c r="L203" i="6"/>
  <c r="K203" i="6"/>
  <c r="J203" i="6"/>
  <c r="I203" i="6"/>
  <c r="I202" i="6" s="1"/>
  <c r="I201" i="6" s="1"/>
  <c r="L202" i="6"/>
  <c r="K202" i="6"/>
  <c r="J202" i="6"/>
  <c r="J201" i="6" s="1"/>
  <c r="L201" i="6"/>
  <c r="K201" i="6"/>
  <c r="L199" i="6"/>
  <c r="K199" i="6"/>
  <c r="J199" i="6"/>
  <c r="I199" i="6"/>
  <c r="I198" i="6" s="1"/>
  <c r="L198" i="6"/>
  <c r="K198" i="6"/>
  <c r="J198" i="6"/>
  <c r="L194" i="6"/>
  <c r="K194" i="6"/>
  <c r="J194" i="6"/>
  <c r="I194" i="6"/>
  <c r="I193" i="6" s="1"/>
  <c r="L193" i="6"/>
  <c r="K193" i="6"/>
  <c r="J193" i="6"/>
  <c r="P188" i="6"/>
  <c r="O188" i="6"/>
  <c r="N188" i="6"/>
  <c r="M188" i="6"/>
  <c r="L188" i="6"/>
  <c r="K188" i="6"/>
  <c r="J188" i="6"/>
  <c r="I188" i="6"/>
  <c r="I187" i="6" s="1"/>
  <c r="L187" i="6"/>
  <c r="K187" i="6"/>
  <c r="J187" i="6"/>
  <c r="L183" i="6"/>
  <c r="K183" i="6"/>
  <c r="J183" i="6"/>
  <c r="I183" i="6"/>
  <c r="L182" i="6"/>
  <c r="K182" i="6"/>
  <c r="J182" i="6"/>
  <c r="I182" i="6"/>
  <c r="L180" i="6"/>
  <c r="K180" i="6"/>
  <c r="J180" i="6"/>
  <c r="J179" i="6" s="1"/>
  <c r="J178" i="6" s="1"/>
  <c r="I180" i="6"/>
  <c r="L179" i="6"/>
  <c r="K179" i="6"/>
  <c r="I179" i="6"/>
  <c r="L178" i="6"/>
  <c r="K178" i="6"/>
  <c r="L177" i="6"/>
  <c r="K177" i="6"/>
  <c r="L176" i="6"/>
  <c r="K176" i="6"/>
  <c r="L172" i="6"/>
  <c r="K172" i="6"/>
  <c r="J172" i="6"/>
  <c r="J171" i="6" s="1"/>
  <c r="I172" i="6"/>
  <c r="I171" i="6" s="1"/>
  <c r="L171" i="6"/>
  <c r="K171" i="6"/>
  <c r="L167" i="6"/>
  <c r="K167" i="6"/>
  <c r="J167" i="6"/>
  <c r="J166" i="6" s="1"/>
  <c r="J165" i="6" s="1"/>
  <c r="I167" i="6"/>
  <c r="I166" i="6" s="1"/>
  <c r="L166" i="6"/>
  <c r="K166" i="6"/>
  <c r="L165" i="6"/>
  <c r="K165" i="6"/>
  <c r="L163" i="6"/>
  <c r="K163" i="6"/>
  <c r="J163" i="6"/>
  <c r="J162" i="6" s="1"/>
  <c r="J161" i="6" s="1"/>
  <c r="I163" i="6"/>
  <c r="I162" i="6" s="1"/>
  <c r="I161" i="6" s="1"/>
  <c r="L162" i="6"/>
  <c r="K162" i="6"/>
  <c r="L161" i="6"/>
  <c r="K161" i="6"/>
  <c r="L160" i="6"/>
  <c r="K160" i="6"/>
  <c r="L158" i="6"/>
  <c r="K158" i="6"/>
  <c r="J158" i="6"/>
  <c r="J157" i="6" s="1"/>
  <c r="I158" i="6"/>
  <c r="I157" i="6" s="1"/>
  <c r="L157" i="6"/>
  <c r="K157" i="6"/>
  <c r="L153" i="6"/>
  <c r="K153" i="6"/>
  <c r="J153" i="6"/>
  <c r="J152" i="6" s="1"/>
  <c r="J151" i="6" s="1"/>
  <c r="J150" i="6" s="1"/>
  <c r="I153" i="6"/>
  <c r="I152" i="6" s="1"/>
  <c r="L152" i="6"/>
  <c r="K152" i="6"/>
  <c r="L151" i="6"/>
  <c r="K151" i="6"/>
  <c r="L150" i="6"/>
  <c r="K150" i="6"/>
  <c r="L147" i="6"/>
  <c r="K147" i="6"/>
  <c r="J147" i="6"/>
  <c r="J146" i="6" s="1"/>
  <c r="J145" i="6" s="1"/>
  <c r="I147" i="6"/>
  <c r="I146" i="6" s="1"/>
  <c r="I145" i="6" s="1"/>
  <c r="L146" i="6"/>
  <c r="K146" i="6"/>
  <c r="L145" i="6"/>
  <c r="K145" i="6"/>
  <c r="L143" i="6"/>
  <c r="K143" i="6"/>
  <c r="J143" i="6"/>
  <c r="I143" i="6"/>
  <c r="L142" i="6"/>
  <c r="K142" i="6"/>
  <c r="J142" i="6"/>
  <c r="I142" i="6"/>
  <c r="L139" i="6"/>
  <c r="K139" i="6"/>
  <c r="J139" i="6"/>
  <c r="I139" i="6"/>
  <c r="L138" i="6"/>
  <c r="K138" i="6"/>
  <c r="J138" i="6"/>
  <c r="J137" i="6" s="1"/>
  <c r="I138" i="6"/>
  <c r="I137" i="6" s="1"/>
  <c r="L137" i="6"/>
  <c r="K137" i="6"/>
  <c r="L134" i="6"/>
  <c r="K134" i="6"/>
  <c r="J134" i="6"/>
  <c r="J133" i="6" s="1"/>
  <c r="J132" i="6" s="1"/>
  <c r="J131" i="6" s="1"/>
  <c r="I134" i="6"/>
  <c r="I133" i="6" s="1"/>
  <c r="I132" i="6" s="1"/>
  <c r="L133" i="6"/>
  <c r="K133" i="6"/>
  <c r="L132" i="6"/>
  <c r="K132" i="6"/>
  <c r="L131" i="6"/>
  <c r="K131" i="6"/>
  <c r="L129" i="6"/>
  <c r="K129" i="6"/>
  <c r="J129" i="6"/>
  <c r="J128" i="6" s="1"/>
  <c r="J127" i="6" s="1"/>
  <c r="I129" i="6"/>
  <c r="I128" i="6" s="1"/>
  <c r="I127" i="6" s="1"/>
  <c r="L128" i="6"/>
  <c r="K128" i="6"/>
  <c r="L127" i="6"/>
  <c r="K127" i="6"/>
  <c r="L125" i="6"/>
  <c r="K125" i="6"/>
  <c r="J125" i="6"/>
  <c r="I125" i="6"/>
  <c r="I124" i="6" s="1"/>
  <c r="I123" i="6" s="1"/>
  <c r="L124" i="6"/>
  <c r="K124" i="6"/>
  <c r="J124" i="6"/>
  <c r="J123" i="6" s="1"/>
  <c r="L123" i="6"/>
  <c r="K123" i="6"/>
  <c r="L121" i="6"/>
  <c r="K121" i="6"/>
  <c r="J121" i="6"/>
  <c r="I121" i="6"/>
  <c r="L120" i="6"/>
  <c r="K120" i="6"/>
  <c r="J120" i="6"/>
  <c r="J119" i="6" s="1"/>
  <c r="I120" i="6"/>
  <c r="I119" i="6" s="1"/>
  <c r="L119" i="6"/>
  <c r="K119" i="6"/>
  <c r="L117" i="6"/>
  <c r="K117" i="6"/>
  <c r="J117" i="6"/>
  <c r="J116" i="6" s="1"/>
  <c r="J115" i="6" s="1"/>
  <c r="I117" i="6"/>
  <c r="I116" i="6" s="1"/>
  <c r="I115" i="6" s="1"/>
  <c r="L116" i="6"/>
  <c r="K116" i="6"/>
  <c r="L115" i="6"/>
  <c r="K115" i="6"/>
  <c r="L112" i="6"/>
  <c r="K112" i="6"/>
  <c r="J112" i="6"/>
  <c r="J111" i="6" s="1"/>
  <c r="J110" i="6" s="1"/>
  <c r="I112" i="6"/>
  <c r="I111" i="6" s="1"/>
  <c r="I110" i="6" s="1"/>
  <c r="L111" i="6"/>
  <c r="K111" i="6"/>
  <c r="L110" i="6"/>
  <c r="K110" i="6"/>
  <c r="L109" i="6"/>
  <c r="K109" i="6"/>
  <c r="L106" i="6"/>
  <c r="K106" i="6"/>
  <c r="J106" i="6"/>
  <c r="I106" i="6"/>
  <c r="I105" i="6" s="1"/>
  <c r="L105" i="6"/>
  <c r="K105" i="6"/>
  <c r="J105" i="6"/>
  <c r="L102" i="6"/>
  <c r="K102" i="6"/>
  <c r="J102" i="6"/>
  <c r="I102" i="6"/>
  <c r="I101" i="6" s="1"/>
  <c r="L101" i="6"/>
  <c r="K101" i="6"/>
  <c r="J101" i="6"/>
  <c r="J100" i="6" s="1"/>
  <c r="L100" i="6"/>
  <c r="K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J91" i="6" s="1"/>
  <c r="J90" i="6" s="1"/>
  <c r="J89" i="6" s="1"/>
  <c r="I92" i="6"/>
  <c r="I91" i="6" s="1"/>
  <c r="I90" i="6" s="1"/>
  <c r="L91" i="6"/>
  <c r="K91" i="6"/>
  <c r="L90" i="6"/>
  <c r="K90" i="6"/>
  <c r="L89" i="6"/>
  <c r="K89" i="6"/>
  <c r="L85" i="6"/>
  <c r="K85" i="6"/>
  <c r="J85" i="6"/>
  <c r="J84" i="6" s="1"/>
  <c r="J83" i="6" s="1"/>
  <c r="J82" i="6" s="1"/>
  <c r="I85" i="6"/>
  <c r="L84" i="6"/>
  <c r="K84" i="6"/>
  <c r="I84" i="6"/>
  <c r="I83" i="6" s="1"/>
  <c r="I82" i="6" s="1"/>
  <c r="L83" i="6"/>
  <c r="K83" i="6"/>
  <c r="L82" i="6"/>
  <c r="K82" i="6"/>
  <c r="L80" i="6"/>
  <c r="K80" i="6"/>
  <c r="J80" i="6"/>
  <c r="J79" i="6" s="1"/>
  <c r="J78" i="6" s="1"/>
  <c r="I80" i="6"/>
  <c r="I79" i="6" s="1"/>
  <c r="I78" i="6" s="1"/>
  <c r="L79" i="6"/>
  <c r="K79" i="6"/>
  <c r="L78" i="6"/>
  <c r="K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K63" i="6"/>
  <c r="J63" i="6"/>
  <c r="J62" i="6" s="1"/>
  <c r="J61" i="6" s="1"/>
  <c r="L62" i="6"/>
  <c r="K62" i="6"/>
  <c r="L61" i="6"/>
  <c r="K61" i="6"/>
  <c r="L45" i="6"/>
  <c r="L44" i="6" s="1"/>
  <c r="L43" i="6" s="1"/>
  <c r="L42" i="6" s="1"/>
  <c r="K45" i="6"/>
  <c r="K44" i="6" s="1"/>
  <c r="K43" i="6" s="1"/>
  <c r="K42" i="6" s="1"/>
  <c r="J45" i="6"/>
  <c r="J44" i="6" s="1"/>
  <c r="J43" i="6" s="1"/>
  <c r="J42" i="6" s="1"/>
  <c r="I45" i="6"/>
  <c r="I44" i="6" s="1"/>
  <c r="I43" i="6" s="1"/>
  <c r="I42" i="6" s="1"/>
  <c r="L40" i="6"/>
  <c r="K40" i="6"/>
  <c r="J40" i="6"/>
  <c r="J39" i="6" s="1"/>
  <c r="J38" i="6" s="1"/>
  <c r="I40" i="6"/>
  <c r="L39" i="6"/>
  <c r="K39" i="6"/>
  <c r="I39" i="6"/>
  <c r="I38" i="6" s="1"/>
  <c r="L38" i="6"/>
  <c r="K38" i="6"/>
  <c r="L36" i="6"/>
  <c r="K36" i="6"/>
  <c r="J36" i="6"/>
  <c r="I36" i="6"/>
  <c r="L34" i="6"/>
  <c r="K34" i="6"/>
  <c r="J34" i="6"/>
  <c r="I34" i="6"/>
  <c r="I33" i="6" s="1"/>
  <c r="I32" i="6" s="1"/>
  <c r="I31" i="6" s="1"/>
  <c r="L33" i="6"/>
  <c r="K33" i="6"/>
  <c r="K32" i="6" s="1"/>
  <c r="K31" i="6" s="1"/>
  <c r="J33" i="6"/>
  <c r="L32" i="6"/>
  <c r="J32" i="6"/>
  <c r="K30" i="6" l="1"/>
  <c r="K360" i="6" s="1"/>
  <c r="L31" i="6"/>
  <c r="L30" i="6" s="1"/>
  <c r="L360" i="6" s="1"/>
  <c r="J31" i="6"/>
  <c r="J30" i="6" s="1"/>
  <c r="J160" i="6"/>
  <c r="I100" i="6"/>
  <c r="I89" i="6"/>
  <c r="I109" i="6"/>
  <c r="I208" i="6"/>
  <c r="I62" i="6"/>
  <c r="I61" i="6" s="1"/>
  <c r="I30" i="6" s="1"/>
  <c r="J109" i="6"/>
  <c r="I131" i="6"/>
  <c r="I151" i="6"/>
  <c r="I150" i="6" s="1"/>
  <c r="I160" i="6"/>
  <c r="I165" i="6"/>
  <c r="I178" i="6"/>
  <c r="I177" i="6" s="1"/>
  <c r="J177" i="6"/>
  <c r="J176" i="6" s="1"/>
  <c r="I231" i="6"/>
  <c r="I230" i="6" s="1"/>
  <c r="I296" i="6"/>
  <c r="I328" i="6"/>
  <c r="J360" i="6" l="1"/>
  <c r="I295" i="6"/>
  <c r="I176" i="6" s="1"/>
  <c r="I360" i="6" s="1"/>
  <c r="L357" i="5"/>
  <c r="K357" i="5"/>
  <c r="J357" i="5"/>
  <c r="I357" i="5"/>
  <c r="I356" i="5" s="1"/>
  <c r="L356" i="5"/>
  <c r="K356" i="5"/>
  <c r="J356" i="5"/>
  <c r="L354" i="5"/>
  <c r="K354" i="5"/>
  <c r="J354" i="5"/>
  <c r="I354" i="5"/>
  <c r="L353" i="5"/>
  <c r="K353" i="5"/>
  <c r="J353" i="5"/>
  <c r="I353" i="5"/>
  <c r="L351" i="5"/>
  <c r="K351" i="5"/>
  <c r="J351" i="5"/>
  <c r="I351" i="5"/>
  <c r="I350" i="5" s="1"/>
  <c r="L350" i="5"/>
  <c r="K350" i="5"/>
  <c r="J350" i="5"/>
  <c r="L347" i="5"/>
  <c r="K347" i="5"/>
  <c r="J347" i="5"/>
  <c r="I347" i="5"/>
  <c r="L346" i="5"/>
  <c r="K346" i="5"/>
  <c r="J346" i="5"/>
  <c r="I346" i="5"/>
  <c r="L343" i="5"/>
  <c r="K343" i="5"/>
  <c r="J343" i="5"/>
  <c r="I343" i="5"/>
  <c r="L342" i="5"/>
  <c r="K342" i="5"/>
  <c r="J342" i="5"/>
  <c r="I342" i="5"/>
  <c r="L339" i="5"/>
  <c r="K339" i="5"/>
  <c r="J339" i="5"/>
  <c r="I339" i="5"/>
  <c r="I338" i="5" s="1"/>
  <c r="L338" i="5"/>
  <c r="K338" i="5"/>
  <c r="J338" i="5"/>
  <c r="L335" i="5"/>
  <c r="K335" i="5"/>
  <c r="J335" i="5"/>
  <c r="I335" i="5"/>
  <c r="L332" i="5"/>
  <c r="K332" i="5"/>
  <c r="J332" i="5"/>
  <c r="I332" i="5"/>
  <c r="L330" i="5"/>
  <c r="K330" i="5"/>
  <c r="J330" i="5"/>
  <c r="I330" i="5"/>
  <c r="I329" i="5" s="1"/>
  <c r="L329" i="5"/>
  <c r="K329" i="5"/>
  <c r="J329" i="5"/>
  <c r="L328" i="5"/>
  <c r="K328" i="5"/>
  <c r="J328" i="5"/>
  <c r="L325" i="5"/>
  <c r="K325" i="5"/>
  <c r="J325" i="5"/>
  <c r="I325" i="5"/>
  <c r="I324" i="5" s="1"/>
  <c r="L324" i="5"/>
  <c r="K324" i="5"/>
  <c r="J324" i="5"/>
  <c r="L322" i="5"/>
  <c r="K322" i="5"/>
  <c r="J322" i="5"/>
  <c r="I322" i="5"/>
  <c r="I321" i="5" s="1"/>
  <c r="L321" i="5"/>
  <c r="K321" i="5"/>
  <c r="J321" i="5"/>
  <c r="L319" i="5"/>
  <c r="K319" i="5"/>
  <c r="J319" i="5"/>
  <c r="I319" i="5"/>
  <c r="L318" i="5"/>
  <c r="K318" i="5"/>
  <c r="J318" i="5"/>
  <c r="I318" i="5"/>
  <c r="L315" i="5"/>
  <c r="K315" i="5"/>
  <c r="J315" i="5"/>
  <c r="I315" i="5"/>
  <c r="I314" i="5" s="1"/>
  <c r="L314" i="5"/>
  <c r="K314" i="5"/>
  <c r="J314" i="5"/>
  <c r="L311" i="5"/>
  <c r="K311" i="5"/>
  <c r="J311" i="5"/>
  <c r="I311" i="5"/>
  <c r="I310" i="5" s="1"/>
  <c r="L310" i="5"/>
  <c r="K310" i="5"/>
  <c r="J310" i="5"/>
  <c r="L307" i="5"/>
  <c r="K307" i="5"/>
  <c r="J307" i="5"/>
  <c r="I307" i="5"/>
  <c r="L306" i="5"/>
  <c r="K306" i="5"/>
  <c r="J306" i="5"/>
  <c r="I306" i="5"/>
  <c r="L303" i="5"/>
  <c r="K303" i="5"/>
  <c r="J303" i="5"/>
  <c r="I303" i="5"/>
  <c r="L300" i="5"/>
  <c r="K300" i="5"/>
  <c r="J300" i="5"/>
  <c r="I300" i="5"/>
  <c r="L298" i="5"/>
  <c r="K298" i="5"/>
  <c r="J298" i="5"/>
  <c r="I298" i="5"/>
  <c r="I297" i="5" s="1"/>
  <c r="L297" i="5"/>
  <c r="K297" i="5"/>
  <c r="J297" i="5"/>
  <c r="L296" i="5"/>
  <c r="K296" i="5"/>
  <c r="J296" i="5"/>
  <c r="L295" i="5"/>
  <c r="K295" i="5"/>
  <c r="J295" i="5"/>
  <c r="L292" i="5"/>
  <c r="K292" i="5"/>
  <c r="J292" i="5"/>
  <c r="I292" i="5"/>
  <c r="I291" i="5" s="1"/>
  <c r="L291" i="5"/>
  <c r="K291" i="5"/>
  <c r="J291" i="5"/>
  <c r="L289" i="5"/>
  <c r="K289" i="5"/>
  <c r="J289" i="5"/>
  <c r="I289" i="5"/>
  <c r="I288" i="5" s="1"/>
  <c r="L288" i="5"/>
  <c r="K288" i="5"/>
  <c r="J288" i="5"/>
  <c r="L286" i="5"/>
  <c r="K286" i="5"/>
  <c r="J286" i="5"/>
  <c r="I286" i="5"/>
  <c r="I285" i="5" s="1"/>
  <c r="L285" i="5"/>
  <c r="K285" i="5"/>
  <c r="J285" i="5"/>
  <c r="L282" i="5"/>
  <c r="K282" i="5"/>
  <c r="J282" i="5"/>
  <c r="I282" i="5"/>
  <c r="L281" i="5"/>
  <c r="K281" i="5"/>
  <c r="J281" i="5"/>
  <c r="I281" i="5"/>
  <c r="L278" i="5"/>
  <c r="K278" i="5"/>
  <c r="J278" i="5"/>
  <c r="I278" i="5"/>
  <c r="I277" i="5" s="1"/>
  <c r="L277" i="5"/>
  <c r="K277" i="5"/>
  <c r="J277" i="5"/>
  <c r="L274" i="5"/>
  <c r="K274" i="5"/>
  <c r="J274" i="5"/>
  <c r="I274" i="5"/>
  <c r="I273" i="5" s="1"/>
  <c r="L273" i="5"/>
  <c r="K273" i="5"/>
  <c r="J273" i="5"/>
  <c r="L270" i="5"/>
  <c r="K270" i="5"/>
  <c r="J270" i="5"/>
  <c r="I270" i="5"/>
  <c r="L267" i="5"/>
  <c r="K267" i="5"/>
  <c r="J267" i="5"/>
  <c r="I267" i="5"/>
  <c r="L265" i="5"/>
  <c r="K265" i="5"/>
  <c r="J265" i="5"/>
  <c r="I265" i="5"/>
  <c r="L264" i="5"/>
  <c r="K264" i="5"/>
  <c r="J264" i="5"/>
  <c r="I264" i="5"/>
  <c r="L263" i="5"/>
  <c r="K263" i="5"/>
  <c r="J263" i="5"/>
  <c r="L260" i="5"/>
  <c r="K260" i="5"/>
  <c r="J260" i="5"/>
  <c r="I260" i="5"/>
  <c r="I259" i="5" s="1"/>
  <c r="L259" i="5"/>
  <c r="K259" i="5"/>
  <c r="J259" i="5"/>
  <c r="L257" i="5"/>
  <c r="K257" i="5"/>
  <c r="J257" i="5"/>
  <c r="I257" i="5"/>
  <c r="I256" i="5" s="1"/>
  <c r="L256" i="5"/>
  <c r="K256" i="5"/>
  <c r="J256" i="5"/>
  <c r="L254" i="5"/>
  <c r="K254" i="5"/>
  <c r="J254" i="5"/>
  <c r="I254" i="5"/>
  <c r="L253" i="5"/>
  <c r="K253" i="5"/>
  <c r="J253" i="5"/>
  <c r="I253" i="5"/>
  <c r="L250" i="5"/>
  <c r="K250" i="5"/>
  <c r="J250" i="5"/>
  <c r="I250" i="5"/>
  <c r="I249" i="5" s="1"/>
  <c r="L249" i="5"/>
  <c r="K249" i="5"/>
  <c r="J249" i="5"/>
  <c r="L246" i="5"/>
  <c r="K246" i="5"/>
  <c r="J246" i="5"/>
  <c r="I246" i="5"/>
  <c r="I245" i="5" s="1"/>
  <c r="L245" i="5"/>
  <c r="K245" i="5"/>
  <c r="J245" i="5"/>
  <c r="L242" i="5"/>
  <c r="K242" i="5"/>
  <c r="J242" i="5"/>
  <c r="I242" i="5"/>
  <c r="I241" i="5" s="1"/>
  <c r="L241" i="5"/>
  <c r="K241" i="5"/>
  <c r="J241" i="5"/>
  <c r="L238" i="5"/>
  <c r="K238" i="5"/>
  <c r="J238" i="5"/>
  <c r="I238" i="5"/>
  <c r="L235" i="5"/>
  <c r="K235" i="5"/>
  <c r="J235" i="5"/>
  <c r="I235" i="5"/>
  <c r="L233" i="5"/>
  <c r="K233" i="5"/>
  <c r="J233" i="5"/>
  <c r="I233" i="5"/>
  <c r="L232" i="5"/>
  <c r="K232" i="5"/>
  <c r="J232" i="5"/>
  <c r="I232" i="5"/>
  <c r="L231" i="5"/>
  <c r="K231" i="5"/>
  <c r="J231" i="5"/>
  <c r="L230" i="5"/>
  <c r="K230" i="5"/>
  <c r="J230" i="5"/>
  <c r="L226" i="5"/>
  <c r="K226" i="5"/>
  <c r="J226" i="5"/>
  <c r="I226" i="5"/>
  <c r="I225" i="5" s="1"/>
  <c r="I224" i="5" s="1"/>
  <c r="L225" i="5"/>
  <c r="K225" i="5"/>
  <c r="J225" i="5"/>
  <c r="L224" i="5"/>
  <c r="K224" i="5"/>
  <c r="J224" i="5"/>
  <c r="L222" i="5"/>
  <c r="K222" i="5"/>
  <c r="J222" i="5"/>
  <c r="I222" i="5"/>
  <c r="L221" i="5"/>
  <c r="K221" i="5"/>
  <c r="J221" i="5"/>
  <c r="I221" i="5"/>
  <c r="I220" i="5" s="1"/>
  <c r="L220" i="5"/>
  <c r="K220" i="5"/>
  <c r="J220" i="5"/>
  <c r="L213" i="5"/>
  <c r="K213" i="5"/>
  <c r="J213" i="5"/>
  <c r="I213" i="5"/>
  <c r="I212" i="5" s="1"/>
  <c r="I208" i="5" s="1"/>
  <c r="L212" i="5"/>
  <c r="K212" i="5"/>
  <c r="J212" i="5"/>
  <c r="L210" i="5"/>
  <c r="K210" i="5"/>
  <c r="J210" i="5"/>
  <c r="I210" i="5"/>
  <c r="L209" i="5"/>
  <c r="K209" i="5"/>
  <c r="J209" i="5"/>
  <c r="I209" i="5"/>
  <c r="L208" i="5"/>
  <c r="K208" i="5"/>
  <c r="J208" i="5"/>
  <c r="L203" i="5"/>
  <c r="K203" i="5"/>
  <c r="J203" i="5"/>
  <c r="I203" i="5"/>
  <c r="L202" i="5"/>
  <c r="K202" i="5"/>
  <c r="J202" i="5"/>
  <c r="I202" i="5"/>
  <c r="I201" i="5" s="1"/>
  <c r="L201" i="5"/>
  <c r="K201" i="5"/>
  <c r="J201" i="5"/>
  <c r="L199" i="5"/>
  <c r="K199" i="5"/>
  <c r="J199" i="5"/>
  <c r="I199" i="5"/>
  <c r="I198" i="5" s="1"/>
  <c r="L198" i="5"/>
  <c r="K198" i="5"/>
  <c r="J198" i="5"/>
  <c r="L194" i="5"/>
  <c r="K194" i="5"/>
  <c r="J194" i="5"/>
  <c r="I194" i="5"/>
  <c r="I193" i="5" s="1"/>
  <c r="L193" i="5"/>
  <c r="K193" i="5"/>
  <c r="J193" i="5"/>
  <c r="P188" i="5"/>
  <c r="O188" i="5"/>
  <c r="N188" i="5"/>
  <c r="M188" i="5"/>
  <c r="L188" i="5"/>
  <c r="K188" i="5"/>
  <c r="J188" i="5"/>
  <c r="I188" i="5"/>
  <c r="L187" i="5"/>
  <c r="K187" i="5"/>
  <c r="J187" i="5"/>
  <c r="I187" i="5"/>
  <c r="L183" i="5"/>
  <c r="K183" i="5"/>
  <c r="J183" i="5"/>
  <c r="I183" i="5"/>
  <c r="L182" i="5"/>
  <c r="K182" i="5"/>
  <c r="J182" i="5"/>
  <c r="I182" i="5"/>
  <c r="L180" i="5"/>
  <c r="K180" i="5"/>
  <c r="J180" i="5"/>
  <c r="I180" i="5"/>
  <c r="L179" i="5"/>
  <c r="K179" i="5"/>
  <c r="J179" i="5"/>
  <c r="I179" i="5"/>
  <c r="L178" i="5"/>
  <c r="K178" i="5"/>
  <c r="J178" i="5"/>
  <c r="L177" i="5"/>
  <c r="K177" i="5"/>
  <c r="J177" i="5"/>
  <c r="L176" i="5"/>
  <c r="K176" i="5"/>
  <c r="J176" i="5"/>
  <c r="L172" i="5"/>
  <c r="K172" i="5"/>
  <c r="J172" i="5"/>
  <c r="I172" i="5"/>
  <c r="I171" i="5" s="1"/>
  <c r="I165" i="5" s="1"/>
  <c r="L171" i="5"/>
  <c r="K171" i="5"/>
  <c r="J171" i="5"/>
  <c r="L167" i="5"/>
  <c r="K167" i="5"/>
  <c r="J167" i="5"/>
  <c r="I167" i="5"/>
  <c r="L166" i="5"/>
  <c r="K166" i="5"/>
  <c r="J166" i="5"/>
  <c r="I166" i="5"/>
  <c r="L165" i="5"/>
  <c r="K165" i="5"/>
  <c r="J165" i="5"/>
  <c r="L163" i="5"/>
  <c r="K163" i="5"/>
  <c r="J163" i="5"/>
  <c r="I163" i="5"/>
  <c r="L162" i="5"/>
  <c r="K162" i="5"/>
  <c r="J162" i="5"/>
  <c r="I162" i="5"/>
  <c r="I161" i="5" s="1"/>
  <c r="L161" i="5"/>
  <c r="K161" i="5"/>
  <c r="J161" i="5"/>
  <c r="L160" i="5"/>
  <c r="K160" i="5"/>
  <c r="J160" i="5"/>
  <c r="L158" i="5"/>
  <c r="K158" i="5"/>
  <c r="J158" i="5"/>
  <c r="I158" i="5"/>
  <c r="L157" i="5"/>
  <c r="K157" i="5"/>
  <c r="J157" i="5"/>
  <c r="I157" i="5"/>
  <c r="L153" i="5"/>
  <c r="K153" i="5"/>
  <c r="J153" i="5"/>
  <c r="I153" i="5"/>
  <c r="I152" i="5" s="1"/>
  <c r="I151" i="5" s="1"/>
  <c r="I150" i="5" s="1"/>
  <c r="L152" i="5"/>
  <c r="K152" i="5"/>
  <c r="J152" i="5"/>
  <c r="L151" i="5"/>
  <c r="K151" i="5"/>
  <c r="J151" i="5"/>
  <c r="L150" i="5"/>
  <c r="K150" i="5"/>
  <c r="J150" i="5"/>
  <c r="L147" i="5"/>
  <c r="K147" i="5"/>
  <c r="J147" i="5"/>
  <c r="I147" i="5"/>
  <c r="I146" i="5" s="1"/>
  <c r="I145" i="5" s="1"/>
  <c r="L146" i="5"/>
  <c r="K146" i="5"/>
  <c r="J146" i="5"/>
  <c r="L145" i="5"/>
  <c r="K145" i="5"/>
  <c r="J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L138" i="5"/>
  <c r="K138" i="5"/>
  <c r="J138" i="5"/>
  <c r="I138" i="5"/>
  <c r="I137" i="5" s="1"/>
  <c r="L137" i="5"/>
  <c r="K137" i="5"/>
  <c r="J137" i="5"/>
  <c r="L134" i="5"/>
  <c r="K134" i="5"/>
  <c r="J134" i="5"/>
  <c r="I134" i="5"/>
  <c r="I133" i="5" s="1"/>
  <c r="I132" i="5" s="1"/>
  <c r="L133" i="5"/>
  <c r="K133" i="5"/>
  <c r="J133" i="5"/>
  <c r="L132" i="5"/>
  <c r="K132" i="5"/>
  <c r="J132" i="5"/>
  <c r="L131" i="5"/>
  <c r="K131" i="5"/>
  <c r="J131" i="5"/>
  <c r="L129" i="5"/>
  <c r="K129" i="5"/>
  <c r="J129" i="5"/>
  <c r="I129" i="5"/>
  <c r="L128" i="5"/>
  <c r="K128" i="5"/>
  <c r="J128" i="5"/>
  <c r="I128" i="5"/>
  <c r="I127" i="5" s="1"/>
  <c r="L127" i="5"/>
  <c r="K127" i="5"/>
  <c r="J127" i="5"/>
  <c r="L125" i="5"/>
  <c r="K125" i="5"/>
  <c r="J125" i="5"/>
  <c r="I125" i="5"/>
  <c r="I124" i="5" s="1"/>
  <c r="I123" i="5" s="1"/>
  <c r="L124" i="5"/>
  <c r="K124" i="5"/>
  <c r="J124" i="5"/>
  <c r="L123" i="5"/>
  <c r="K123" i="5"/>
  <c r="J123" i="5"/>
  <c r="L121" i="5"/>
  <c r="K121" i="5"/>
  <c r="J121" i="5"/>
  <c r="I121" i="5"/>
  <c r="I120" i="5" s="1"/>
  <c r="I119" i="5" s="1"/>
  <c r="L120" i="5"/>
  <c r="K120" i="5"/>
  <c r="J120" i="5"/>
  <c r="L119" i="5"/>
  <c r="K119" i="5"/>
  <c r="J119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2" i="5"/>
  <c r="K112" i="5"/>
  <c r="J112" i="5"/>
  <c r="I112" i="5"/>
  <c r="I111" i="5" s="1"/>
  <c r="I110" i="5" s="1"/>
  <c r="L111" i="5"/>
  <c r="K111" i="5"/>
  <c r="J111" i="5"/>
  <c r="L110" i="5"/>
  <c r="K110" i="5"/>
  <c r="J110" i="5"/>
  <c r="L109" i="5"/>
  <c r="K109" i="5"/>
  <c r="J109" i="5"/>
  <c r="L106" i="5"/>
  <c r="K106" i="5"/>
  <c r="J106" i="5"/>
  <c r="I106" i="5"/>
  <c r="I105" i="5" s="1"/>
  <c r="L105" i="5"/>
  <c r="K105" i="5"/>
  <c r="J105" i="5"/>
  <c r="L102" i="5"/>
  <c r="K102" i="5"/>
  <c r="J102" i="5"/>
  <c r="I102" i="5"/>
  <c r="I101" i="5" s="1"/>
  <c r="L101" i="5"/>
  <c r="K101" i="5"/>
  <c r="J101" i="5"/>
  <c r="L100" i="5"/>
  <c r="K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J91" i="5"/>
  <c r="L90" i="5"/>
  <c r="K90" i="5"/>
  <c r="J90" i="5"/>
  <c r="L89" i="5"/>
  <c r="K89" i="5"/>
  <c r="J89" i="5"/>
  <c r="L85" i="5"/>
  <c r="K85" i="5"/>
  <c r="J85" i="5"/>
  <c r="I85" i="5"/>
  <c r="I84" i="5" s="1"/>
  <c r="I83" i="5" s="1"/>
  <c r="I82" i="5" s="1"/>
  <c r="L84" i="5"/>
  <c r="K84" i="5"/>
  <c r="J84" i="5"/>
  <c r="L83" i="5"/>
  <c r="K83" i="5"/>
  <c r="J83" i="5"/>
  <c r="L82" i="5"/>
  <c r="K82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J73" i="5"/>
  <c r="L69" i="5"/>
  <c r="K69" i="5"/>
  <c r="J69" i="5"/>
  <c r="I69" i="5"/>
  <c r="I68" i="5" s="1"/>
  <c r="L68" i="5"/>
  <c r="K68" i="5"/>
  <c r="J68" i="5"/>
  <c r="L64" i="5"/>
  <c r="K64" i="5"/>
  <c r="J64" i="5"/>
  <c r="I64" i="5"/>
  <c r="I63" i="5" s="1"/>
  <c r="L63" i="5"/>
  <c r="K63" i="5"/>
  <c r="J63" i="5"/>
  <c r="L62" i="5"/>
  <c r="K62" i="5"/>
  <c r="J62" i="5"/>
  <c r="L61" i="5"/>
  <c r="K61" i="5"/>
  <c r="J61" i="5"/>
  <c r="L45" i="5"/>
  <c r="L44" i="5" s="1"/>
  <c r="L43" i="5" s="1"/>
  <c r="L42" i="5" s="1"/>
  <c r="L30" i="5" s="1"/>
  <c r="L360" i="5" s="1"/>
  <c r="K45" i="5"/>
  <c r="K44" i="5" s="1"/>
  <c r="K43" i="5" s="1"/>
  <c r="K42" i="5" s="1"/>
  <c r="K30" i="5" s="1"/>
  <c r="K360" i="5" s="1"/>
  <c r="J45" i="5"/>
  <c r="J44" i="5" s="1"/>
  <c r="J43" i="5" s="1"/>
  <c r="J42" i="5" s="1"/>
  <c r="J30" i="5" s="1"/>
  <c r="J360" i="5" s="1"/>
  <c r="I45" i="5"/>
  <c r="I44" i="5" s="1"/>
  <c r="I43" i="5" s="1"/>
  <c r="I42" i="5" s="1"/>
  <c r="L40" i="5"/>
  <c r="K40" i="5"/>
  <c r="J40" i="5"/>
  <c r="I40" i="5"/>
  <c r="L39" i="5"/>
  <c r="K39" i="5"/>
  <c r="J39" i="5"/>
  <c r="I39" i="5"/>
  <c r="I38" i="5" s="1"/>
  <c r="L38" i="5"/>
  <c r="K38" i="5"/>
  <c r="J38" i="5"/>
  <c r="L36" i="5"/>
  <c r="K36" i="5"/>
  <c r="J36" i="5"/>
  <c r="I36" i="5"/>
  <c r="L34" i="5"/>
  <c r="K34" i="5"/>
  <c r="J34" i="5"/>
  <c r="I34" i="5"/>
  <c r="L33" i="5"/>
  <c r="K33" i="5"/>
  <c r="J33" i="5"/>
  <c r="I33" i="5"/>
  <c r="I32" i="5" s="1"/>
  <c r="I31" i="5" s="1"/>
  <c r="L32" i="5"/>
  <c r="K32" i="5"/>
  <c r="J32" i="5"/>
  <c r="L31" i="5"/>
  <c r="K31" i="5"/>
  <c r="J31" i="5"/>
  <c r="I263" i="5" l="1"/>
  <c r="I62" i="5"/>
  <c r="I61" i="5" s="1"/>
  <c r="I30" i="5" s="1"/>
  <c r="I178" i="5"/>
  <c r="I177" i="5" s="1"/>
  <c r="I296" i="5"/>
  <c r="I160" i="5"/>
  <c r="I231" i="5"/>
  <c r="I230" i="5" s="1"/>
  <c r="I89" i="5"/>
  <c r="I100" i="5"/>
  <c r="I109" i="5"/>
  <c r="I131" i="5"/>
  <c r="I328" i="5"/>
  <c r="I295" i="5" l="1"/>
  <c r="I176" i="5" s="1"/>
  <c r="I360" i="5" s="1"/>
  <c r="L357" i="4" l="1"/>
  <c r="K357" i="4"/>
  <c r="J357" i="4"/>
  <c r="I357" i="4"/>
  <c r="L356" i="4"/>
  <c r="K356" i="4"/>
  <c r="J356" i="4"/>
  <c r="I356" i="4"/>
  <c r="L354" i="4"/>
  <c r="K354" i="4"/>
  <c r="J354" i="4"/>
  <c r="I354" i="4"/>
  <c r="L353" i="4"/>
  <c r="K353" i="4"/>
  <c r="J353" i="4"/>
  <c r="I353" i="4"/>
  <c r="L351" i="4"/>
  <c r="K351" i="4"/>
  <c r="J351" i="4"/>
  <c r="I351" i="4"/>
  <c r="L350" i="4"/>
  <c r="K350" i="4"/>
  <c r="J350" i="4"/>
  <c r="I350" i="4"/>
  <c r="L347" i="4"/>
  <c r="K347" i="4"/>
  <c r="J347" i="4"/>
  <c r="I347" i="4"/>
  <c r="L346" i="4"/>
  <c r="K346" i="4"/>
  <c r="J346" i="4"/>
  <c r="I346" i="4"/>
  <c r="L343" i="4"/>
  <c r="K343" i="4"/>
  <c r="J343" i="4"/>
  <c r="I343" i="4"/>
  <c r="L342" i="4"/>
  <c r="K342" i="4"/>
  <c r="J342" i="4"/>
  <c r="I342" i="4"/>
  <c r="L339" i="4"/>
  <c r="K339" i="4"/>
  <c r="J339" i="4"/>
  <c r="I339" i="4"/>
  <c r="L338" i="4"/>
  <c r="K338" i="4"/>
  <c r="J338" i="4"/>
  <c r="I338" i="4"/>
  <c r="L335" i="4"/>
  <c r="K335" i="4"/>
  <c r="J335" i="4"/>
  <c r="I335" i="4"/>
  <c r="L332" i="4"/>
  <c r="K332" i="4"/>
  <c r="J332" i="4"/>
  <c r="I332" i="4"/>
  <c r="L330" i="4"/>
  <c r="K330" i="4"/>
  <c r="J330" i="4"/>
  <c r="I330" i="4"/>
  <c r="L329" i="4"/>
  <c r="K329" i="4"/>
  <c r="J329" i="4"/>
  <c r="I329" i="4"/>
  <c r="I328" i="4" s="1"/>
  <c r="L328" i="4"/>
  <c r="K328" i="4"/>
  <c r="J328" i="4"/>
  <c r="L325" i="4"/>
  <c r="K325" i="4"/>
  <c r="J325" i="4"/>
  <c r="I325" i="4"/>
  <c r="I324" i="4" s="1"/>
  <c r="L324" i="4"/>
  <c r="K324" i="4"/>
  <c r="J324" i="4"/>
  <c r="L322" i="4"/>
  <c r="K322" i="4"/>
  <c r="J322" i="4"/>
  <c r="I322" i="4"/>
  <c r="L321" i="4"/>
  <c r="K321" i="4"/>
  <c r="J321" i="4"/>
  <c r="I321" i="4"/>
  <c r="L319" i="4"/>
  <c r="K319" i="4"/>
  <c r="J319" i="4"/>
  <c r="I319" i="4"/>
  <c r="L318" i="4"/>
  <c r="K318" i="4"/>
  <c r="J318" i="4"/>
  <c r="I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10" i="4"/>
  <c r="K310" i="4"/>
  <c r="J310" i="4"/>
  <c r="I310" i="4"/>
  <c r="L307" i="4"/>
  <c r="K307" i="4"/>
  <c r="J307" i="4"/>
  <c r="I307" i="4"/>
  <c r="I306" i="4" s="1"/>
  <c r="L306" i="4"/>
  <c r="K306" i="4"/>
  <c r="J306" i="4"/>
  <c r="J296" i="4" s="1"/>
  <c r="J295" i="4" s="1"/>
  <c r="L303" i="4"/>
  <c r="K303" i="4"/>
  <c r="J303" i="4"/>
  <c r="I303" i="4"/>
  <c r="L300" i="4"/>
  <c r="K300" i="4"/>
  <c r="J300" i="4"/>
  <c r="I300" i="4"/>
  <c r="L298" i="4"/>
  <c r="K298" i="4"/>
  <c r="J298" i="4"/>
  <c r="I298" i="4"/>
  <c r="I297" i="4" s="1"/>
  <c r="L297" i="4"/>
  <c r="L296" i="4" s="1"/>
  <c r="L295" i="4" s="1"/>
  <c r="K297" i="4"/>
  <c r="J297" i="4"/>
  <c r="K296" i="4"/>
  <c r="K295" i="4" s="1"/>
  <c r="L292" i="4"/>
  <c r="K292" i="4"/>
  <c r="J292" i="4"/>
  <c r="I292" i="4"/>
  <c r="I291" i="4" s="1"/>
  <c r="I263" i="4" s="1"/>
  <c r="L291" i="4"/>
  <c r="K291" i="4"/>
  <c r="J291" i="4"/>
  <c r="L289" i="4"/>
  <c r="K289" i="4"/>
  <c r="J289" i="4"/>
  <c r="I289" i="4"/>
  <c r="L288" i="4"/>
  <c r="K288" i="4"/>
  <c r="J288" i="4"/>
  <c r="I288" i="4"/>
  <c r="L286" i="4"/>
  <c r="K286" i="4"/>
  <c r="J286" i="4"/>
  <c r="I286" i="4"/>
  <c r="L285" i="4"/>
  <c r="K285" i="4"/>
  <c r="J285" i="4"/>
  <c r="I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L277" i="4"/>
  <c r="K277" i="4"/>
  <c r="J277" i="4"/>
  <c r="I277" i="4"/>
  <c r="L274" i="4"/>
  <c r="K274" i="4"/>
  <c r="J274" i="4"/>
  <c r="I274" i="4"/>
  <c r="L273" i="4"/>
  <c r="K273" i="4"/>
  <c r="J273" i="4"/>
  <c r="I273" i="4"/>
  <c r="L270" i="4"/>
  <c r="K270" i="4"/>
  <c r="J270" i="4"/>
  <c r="I270" i="4"/>
  <c r="L267" i="4"/>
  <c r="K267" i="4"/>
  <c r="J267" i="4"/>
  <c r="I267" i="4"/>
  <c r="L265" i="4"/>
  <c r="K265" i="4"/>
  <c r="J265" i="4"/>
  <c r="I265" i="4"/>
  <c r="L264" i="4"/>
  <c r="K264" i="4"/>
  <c r="J264" i="4"/>
  <c r="J263" i="4" s="1"/>
  <c r="I264" i="4"/>
  <c r="L263" i="4"/>
  <c r="K263" i="4"/>
  <c r="L260" i="4"/>
  <c r="K260" i="4"/>
  <c r="J260" i="4"/>
  <c r="J259" i="4" s="1"/>
  <c r="I260" i="4"/>
  <c r="L259" i="4"/>
  <c r="K259" i="4"/>
  <c r="I259" i="4"/>
  <c r="L257" i="4"/>
  <c r="K257" i="4"/>
  <c r="J257" i="4"/>
  <c r="J256" i="4" s="1"/>
  <c r="I257" i="4"/>
  <c r="I256" i="4" s="1"/>
  <c r="L256" i="4"/>
  <c r="K256" i="4"/>
  <c r="L254" i="4"/>
  <c r="K254" i="4"/>
  <c r="J254" i="4"/>
  <c r="J253" i="4" s="1"/>
  <c r="I254" i="4"/>
  <c r="I253" i="4" s="1"/>
  <c r="L253" i="4"/>
  <c r="K253" i="4"/>
  <c r="L250" i="4"/>
  <c r="K250" i="4"/>
  <c r="J250" i="4"/>
  <c r="J249" i="4" s="1"/>
  <c r="I250" i="4"/>
  <c r="L249" i="4"/>
  <c r="K249" i="4"/>
  <c r="I249" i="4"/>
  <c r="L246" i="4"/>
  <c r="K246" i="4"/>
  <c r="J246" i="4"/>
  <c r="J245" i="4" s="1"/>
  <c r="I246" i="4"/>
  <c r="I245" i="4" s="1"/>
  <c r="L245" i="4"/>
  <c r="K245" i="4"/>
  <c r="L242" i="4"/>
  <c r="K242" i="4"/>
  <c r="J242" i="4"/>
  <c r="I242" i="4"/>
  <c r="I241" i="4" s="1"/>
  <c r="L241" i="4"/>
  <c r="L231" i="4" s="1"/>
  <c r="L230" i="4" s="1"/>
  <c r="K241" i="4"/>
  <c r="J241" i="4"/>
  <c r="L238" i="4"/>
  <c r="K238" i="4"/>
  <c r="J238" i="4"/>
  <c r="I238" i="4"/>
  <c r="L235" i="4"/>
  <c r="K235" i="4"/>
  <c r="J235" i="4"/>
  <c r="I235" i="4"/>
  <c r="L233" i="4"/>
  <c r="K233" i="4"/>
  <c r="J233" i="4"/>
  <c r="I233" i="4"/>
  <c r="L232" i="4"/>
  <c r="K232" i="4"/>
  <c r="K231" i="4" s="1"/>
  <c r="K230" i="4" s="1"/>
  <c r="J232" i="4"/>
  <c r="I232" i="4"/>
  <c r="L226" i="4"/>
  <c r="L225" i="4" s="1"/>
  <c r="L224" i="4" s="1"/>
  <c r="K226" i="4"/>
  <c r="K225" i="4" s="1"/>
  <c r="K224" i="4" s="1"/>
  <c r="J226" i="4"/>
  <c r="I226" i="4"/>
  <c r="I225" i="4" s="1"/>
  <c r="I224" i="4" s="1"/>
  <c r="J225" i="4"/>
  <c r="J224" i="4" s="1"/>
  <c r="L222" i="4"/>
  <c r="K222" i="4"/>
  <c r="K221" i="4" s="1"/>
  <c r="K220" i="4" s="1"/>
  <c r="J222" i="4"/>
  <c r="J221" i="4" s="1"/>
  <c r="J220" i="4" s="1"/>
  <c r="I222" i="4"/>
  <c r="I221" i="4" s="1"/>
  <c r="I220" i="4" s="1"/>
  <c r="L221" i="4"/>
  <c r="L220" i="4" s="1"/>
  <c r="L213" i="4"/>
  <c r="L212" i="4" s="1"/>
  <c r="K213" i="4"/>
  <c r="K212" i="4" s="1"/>
  <c r="J213" i="4"/>
  <c r="J212" i="4" s="1"/>
  <c r="I213" i="4"/>
  <c r="I212" i="4" s="1"/>
  <c r="L210" i="4"/>
  <c r="K210" i="4"/>
  <c r="K209" i="4" s="1"/>
  <c r="J210" i="4"/>
  <c r="J209" i="4" s="1"/>
  <c r="I210" i="4"/>
  <c r="L209" i="4"/>
  <c r="I209" i="4"/>
  <c r="L203" i="4"/>
  <c r="L202" i="4" s="1"/>
  <c r="L201" i="4" s="1"/>
  <c r="K203" i="4"/>
  <c r="K202" i="4" s="1"/>
  <c r="K201" i="4" s="1"/>
  <c r="J203" i="4"/>
  <c r="J202" i="4" s="1"/>
  <c r="J201" i="4" s="1"/>
  <c r="I203" i="4"/>
  <c r="I202" i="4" s="1"/>
  <c r="I201" i="4" s="1"/>
  <c r="L199" i="4"/>
  <c r="K199" i="4"/>
  <c r="J199" i="4"/>
  <c r="I199" i="4"/>
  <c r="L198" i="4"/>
  <c r="K198" i="4"/>
  <c r="J198" i="4"/>
  <c r="I198" i="4"/>
  <c r="L194" i="4"/>
  <c r="K194" i="4"/>
  <c r="K193" i="4" s="1"/>
  <c r="J194" i="4"/>
  <c r="J193" i="4" s="1"/>
  <c r="I194" i="4"/>
  <c r="L193" i="4"/>
  <c r="I193" i="4"/>
  <c r="P188" i="4"/>
  <c r="O188" i="4"/>
  <c r="N188" i="4"/>
  <c r="M188" i="4"/>
  <c r="L188" i="4"/>
  <c r="K188" i="4"/>
  <c r="K187" i="4" s="1"/>
  <c r="J188" i="4"/>
  <c r="J187" i="4" s="1"/>
  <c r="I188" i="4"/>
  <c r="I187" i="4" s="1"/>
  <c r="L187" i="4"/>
  <c r="L183" i="4"/>
  <c r="K183" i="4"/>
  <c r="J183" i="4"/>
  <c r="I183" i="4"/>
  <c r="I182" i="4" s="1"/>
  <c r="L182" i="4"/>
  <c r="K182" i="4"/>
  <c r="J182" i="4"/>
  <c r="L180" i="4"/>
  <c r="K180" i="4"/>
  <c r="J180" i="4"/>
  <c r="I180" i="4"/>
  <c r="I179" i="4" s="1"/>
  <c r="L179" i="4"/>
  <c r="K179" i="4"/>
  <c r="J179" i="4"/>
  <c r="L172" i="4"/>
  <c r="K172" i="4"/>
  <c r="K171" i="4" s="1"/>
  <c r="J172" i="4"/>
  <c r="J171" i="4" s="1"/>
  <c r="I172" i="4"/>
  <c r="I171" i="4" s="1"/>
  <c r="L171" i="4"/>
  <c r="L167" i="4"/>
  <c r="K167" i="4"/>
  <c r="K166" i="4" s="1"/>
  <c r="J167" i="4"/>
  <c r="J166" i="4" s="1"/>
  <c r="J165" i="4" s="1"/>
  <c r="I167" i="4"/>
  <c r="L166" i="4"/>
  <c r="I166" i="4"/>
  <c r="L163" i="4"/>
  <c r="K163" i="4"/>
  <c r="K162" i="4" s="1"/>
  <c r="K161" i="4" s="1"/>
  <c r="J163" i="4"/>
  <c r="I163" i="4"/>
  <c r="I162" i="4" s="1"/>
  <c r="I161" i="4" s="1"/>
  <c r="L162" i="4"/>
  <c r="L161" i="4" s="1"/>
  <c r="J162" i="4"/>
  <c r="J161" i="4" s="1"/>
  <c r="L158" i="4"/>
  <c r="K158" i="4"/>
  <c r="J158" i="4"/>
  <c r="I158" i="4"/>
  <c r="L157" i="4"/>
  <c r="K157" i="4"/>
  <c r="J157" i="4"/>
  <c r="I157" i="4"/>
  <c r="L153" i="4"/>
  <c r="L152" i="4" s="1"/>
  <c r="L151" i="4" s="1"/>
  <c r="L150" i="4" s="1"/>
  <c r="K153" i="4"/>
  <c r="K152" i="4" s="1"/>
  <c r="K151" i="4" s="1"/>
  <c r="K150" i="4" s="1"/>
  <c r="J153" i="4"/>
  <c r="I153" i="4"/>
  <c r="I152" i="4" s="1"/>
  <c r="I151" i="4" s="1"/>
  <c r="I150" i="4" s="1"/>
  <c r="J152" i="4"/>
  <c r="J151" i="4" s="1"/>
  <c r="J150" i="4" s="1"/>
  <c r="L147" i="4"/>
  <c r="K147" i="4"/>
  <c r="K146" i="4" s="1"/>
  <c r="K145" i="4" s="1"/>
  <c r="J147" i="4"/>
  <c r="J146" i="4" s="1"/>
  <c r="J145" i="4" s="1"/>
  <c r="I147" i="4"/>
  <c r="I146" i="4" s="1"/>
  <c r="I145" i="4" s="1"/>
  <c r="L146" i="4"/>
  <c r="L145" i="4" s="1"/>
  <c r="L143" i="4"/>
  <c r="K143" i="4"/>
  <c r="J143" i="4"/>
  <c r="I143" i="4"/>
  <c r="I142" i="4" s="1"/>
  <c r="L142" i="4"/>
  <c r="K142" i="4"/>
  <c r="J142" i="4"/>
  <c r="L139" i="4"/>
  <c r="K139" i="4"/>
  <c r="J139" i="4"/>
  <c r="I139" i="4"/>
  <c r="I138" i="4" s="1"/>
  <c r="I137" i="4" s="1"/>
  <c r="L138" i="4"/>
  <c r="K138" i="4"/>
  <c r="K137" i="4" s="1"/>
  <c r="J138" i="4"/>
  <c r="J137" i="4" s="1"/>
  <c r="L137" i="4"/>
  <c r="L134" i="4"/>
  <c r="K134" i="4"/>
  <c r="J134" i="4"/>
  <c r="I134" i="4"/>
  <c r="I133" i="4" s="1"/>
  <c r="I132" i="4" s="1"/>
  <c r="L133" i="4"/>
  <c r="L132" i="4" s="1"/>
  <c r="K133" i="4"/>
  <c r="K132" i="4" s="1"/>
  <c r="J133" i="4"/>
  <c r="J132" i="4" s="1"/>
  <c r="L129" i="4"/>
  <c r="K129" i="4"/>
  <c r="J129" i="4"/>
  <c r="I129" i="4"/>
  <c r="I128" i="4" s="1"/>
  <c r="I127" i="4" s="1"/>
  <c r="L128" i="4"/>
  <c r="L127" i="4" s="1"/>
  <c r="K128" i="4"/>
  <c r="K127" i="4" s="1"/>
  <c r="J128" i="4"/>
  <c r="J127" i="4" s="1"/>
  <c r="L125" i="4"/>
  <c r="K125" i="4"/>
  <c r="J125" i="4"/>
  <c r="I125" i="4"/>
  <c r="L124" i="4"/>
  <c r="K124" i="4"/>
  <c r="K123" i="4" s="1"/>
  <c r="J124" i="4"/>
  <c r="J123" i="4" s="1"/>
  <c r="I124" i="4"/>
  <c r="I123" i="4" s="1"/>
  <c r="L123" i="4"/>
  <c r="L121" i="4"/>
  <c r="L120" i="4" s="1"/>
  <c r="L119" i="4" s="1"/>
  <c r="K121" i="4"/>
  <c r="K120" i="4" s="1"/>
  <c r="K119" i="4" s="1"/>
  <c r="J121" i="4"/>
  <c r="I121" i="4"/>
  <c r="J120" i="4"/>
  <c r="J119" i="4" s="1"/>
  <c r="I120" i="4"/>
  <c r="I119" i="4" s="1"/>
  <c r="L117" i="4"/>
  <c r="K117" i="4"/>
  <c r="K116" i="4" s="1"/>
  <c r="K115" i="4" s="1"/>
  <c r="J117" i="4"/>
  <c r="J116" i="4" s="1"/>
  <c r="J115" i="4" s="1"/>
  <c r="I117" i="4"/>
  <c r="L116" i="4"/>
  <c r="I116" i="4"/>
  <c r="I115" i="4" s="1"/>
  <c r="L115" i="4"/>
  <c r="L112" i="4"/>
  <c r="L111" i="4" s="1"/>
  <c r="L110" i="4" s="1"/>
  <c r="K112" i="4"/>
  <c r="J112" i="4"/>
  <c r="J111" i="4" s="1"/>
  <c r="J110" i="4" s="1"/>
  <c r="I112" i="4"/>
  <c r="K111" i="4"/>
  <c r="K110" i="4" s="1"/>
  <c r="I111" i="4"/>
  <c r="I110" i="4" s="1"/>
  <c r="L106" i="4"/>
  <c r="K106" i="4"/>
  <c r="J106" i="4"/>
  <c r="I106" i="4"/>
  <c r="I105" i="4" s="1"/>
  <c r="L105" i="4"/>
  <c r="K105" i="4"/>
  <c r="J105" i="4"/>
  <c r="L102" i="4"/>
  <c r="K102" i="4"/>
  <c r="J102" i="4"/>
  <c r="I102" i="4"/>
  <c r="L101" i="4"/>
  <c r="K101" i="4"/>
  <c r="J101" i="4"/>
  <c r="I101" i="4"/>
  <c r="I100" i="4" s="1"/>
  <c r="L97" i="4"/>
  <c r="K97" i="4"/>
  <c r="J97" i="4"/>
  <c r="I97" i="4"/>
  <c r="L96" i="4"/>
  <c r="K96" i="4"/>
  <c r="J96" i="4"/>
  <c r="I96" i="4"/>
  <c r="I95" i="4" s="1"/>
  <c r="L95" i="4"/>
  <c r="K95" i="4"/>
  <c r="J95" i="4"/>
  <c r="L92" i="4"/>
  <c r="K92" i="4"/>
  <c r="K91" i="4" s="1"/>
  <c r="K90" i="4" s="1"/>
  <c r="J92" i="4"/>
  <c r="I92" i="4"/>
  <c r="L91" i="4"/>
  <c r="L90" i="4" s="1"/>
  <c r="J91" i="4"/>
  <c r="J90" i="4" s="1"/>
  <c r="I91" i="4"/>
  <c r="I90" i="4" s="1"/>
  <c r="L85" i="4"/>
  <c r="K85" i="4"/>
  <c r="K84" i="4" s="1"/>
  <c r="K83" i="4" s="1"/>
  <c r="K82" i="4" s="1"/>
  <c r="J85" i="4"/>
  <c r="J84" i="4" s="1"/>
  <c r="J83" i="4" s="1"/>
  <c r="J82" i="4" s="1"/>
  <c r="I85" i="4"/>
  <c r="I84" i="4" s="1"/>
  <c r="I83" i="4" s="1"/>
  <c r="I82" i="4" s="1"/>
  <c r="L84" i="4"/>
  <c r="L83" i="4"/>
  <c r="L82" i="4" s="1"/>
  <c r="L80" i="4"/>
  <c r="K80" i="4"/>
  <c r="J80" i="4"/>
  <c r="I80" i="4"/>
  <c r="I79" i="4" s="1"/>
  <c r="I78" i="4" s="1"/>
  <c r="L79" i="4"/>
  <c r="L78" i="4" s="1"/>
  <c r="K79" i="4"/>
  <c r="K78" i="4" s="1"/>
  <c r="J79" i="4"/>
  <c r="J78" i="4"/>
  <c r="L74" i="4"/>
  <c r="K74" i="4"/>
  <c r="K73" i="4" s="1"/>
  <c r="J74" i="4"/>
  <c r="J73" i="4" s="1"/>
  <c r="I74" i="4"/>
  <c r="I73" i="4" s="1"/>
  <c r="L73" i="4"/>
  <c r="L69" i="4"/>
  <c r="K69" i="4"/>
  <c r="K68" i="4" s="1"/>
  <c r="J69" i="4"/>
  <c r="J68" i="4" s="1"/>
  <c r="I69" i="4"/>
  <c r="I68" i="4" s="1"/>
  <c r="L68" i="4"/>
  <c r="L64" i="4"/>
  <c r="K64" i="4"/>
  <c r="K63" i="4" s="1"/>
  <c r="J64" i="4"/>
  <c r="J63" i="4" s="1"/>
  <c r="I64" i="4"/>
  <c r="L63" i="4"/>
  <c r="I63" i="4"/>
  <c r="L45" i="4"/>
  <c r="L44" i="4" s="1"/>
  <c r="L43" i="4" s="1"/>
  <c r="L42" i="4" s="1"/>
  <c r="K45" i="4"/>
  <c r="K44" i="4" s="1"/>
  <c r="K43" i="4" s="1"/>
  <c r="K42" i="4" s="1"/>
  <c r="J45" i="4"/>
  <c r="J44" i="4" s="1"/>
  <c r="J43" i="4" s="1"/>
  <c r="J42" i="4" s="1"/>
  <c r="I45" i="4"/>
  <c r="I44" i="4" s="1"/>
  <c r="I43" i="4" s="1"/>
  <c r="I42" i="4" s="1"/>
  <c r="L40" i="4"/>
  <c r="L39" i="4" s="1"/>
  <c r="L38" i="4" s="1"/>
  <c r="K40" i="4"/>
  <c r="J40" i="4"/>
  <c r="J39" i="4" s="1"/>
  <c r="J38" i="4" s="1"/>
  <c r="I40" i="4"/>
  <c r="I39" i="4" s="1"/>
  <c r="I38" i="4" s="1"/>
  <c r="K39" i="4"/>
  <c r="K38" i="4" s="1"/>
  <c r="L36" i="4"/>
  <c r="K36" i="4"/>
  <c r="J36" i="4"/>
  <c r="I36" i="4"/>
  <c r="L34" i="4"/>
  <c r="L33" i="4" s="1"/>
  <c r="L32" i="4" s="1"/>
  <c r="K34" i="4"/>
  <c r="K33" i="4" s="1"/>
  <c r="K32" i="4" s="1"/>
  <c r="J34" i="4"/>
  <c r="J33" i="4" s="1"/>
  <c r="J32" i="4" s="1"/>
  <c r="I34" i="4"/>
  <c r="I33" i="4" s="1"/>
  <c r="I32" i="4" s="1"/>
  <c r="J160" i="4" l="1"/>
  <c r="J62" i="4"/>
  <c r="J61" i="4" s="1"/>
  <c r="L62" i="4"/>
  <c r="L61" i="4" s="1"/>
  <c r="L100" i="4"/>
  <c r="L109" i="4"/>
  <c r="L165" i="4"/>
  <c r="L160" i="4" s="1"/>
  <c r="L178" i="4"/>
  <c r="J208" i="4"/>
  <c r="L208" i="4"/>
  <c r="I231" i="4"/>
  <c r="I230" i="4" s="1"/>
  <c r="I208" i="4"/>
  <c r="I165" i="4"/>
  <c r="I160" i="4" s="1"/>
  <c r="J100" i="4"/>
  <c r="J89" i="4" s="1"/>
  <c r="K165" i="4"/>
  <c r="L131" i="4"/>
  <c r="J109" i="4"/>
  <c r="I178" i="4"/>
  <c r="I177" i="4" s="1"/>
  <c r="J231" i="4"/>
  <c r="J230" i="4" s="1"/>
  <c r="J178" i="4"/>
  <c r="J177" i="4" s="1"/>
  <c r="L89" i="4"/>
  <c r="I296" i="4"/>
  <c r="I295" i="4" s="1"/>
  <c r="I31" i="4"/>
  <c r="K100" i="4"/>
  <c r="K89" i="4" s="1"/>
  <c r="I131" i="4"/>
  <c r="J131" i="4"/>
  <c r="I89" i="4"/>
  <c r="K160" i="4"/>
  <c r="K178" i="4"/>
  <c r="L31" i="4"/>
  <c r="K31" i="4"/>
  <c r="J31" i="4"/>
  <c r="I62" i="4"/>
  <c r="I61" i="4" s="1"/>
  <c r="K109" i="4"/>
  <c r="K62" i="4"/>
  <c r="K61" i="4" s="1"/>
  <c r="K208" i="4"/>
  <c r="K177" i="4" s="1"/>
  <c r="K176" i="4" s="1"/>
  <c r="I109" i="4"/>
  <c r="K131" i="4"/>
  <c r="J30" i="4" l="1"/>
  <c r="J363" i="4" s="1"/>
  <c r="L177" i="4"/>
  <c r="L176" i="4" s="1"/>
  <c r="I176" i="4"/>
  <c r="L30" i="4"/>
  <c r="K30" i="4"/>
  <c r="I30" i="4"/>
  <c r="J176" i="4"/>
  <c r="R39" i="3"/>
  <c r="Q39" i="3"/>
  <c r="P39" i="3"/>
  <c r="O39" i="3"/>
  <c r="N39" i="3"/>
  <c r="M39" i="3"/>
  <c r="S39" i="3" s="1"/>
  <c r="K39" i="3"/>
  <c r="J39" i="3"/>
  <c r="I39" i="3"/>
  <c r="H39" i="3"/>
  <c r="L39" i="3" s="1"/>
  <c r="G39" i="3"/>
  <c r="F39" i="3"/>
  <c r="E39" i="3"/>
  <c r="D39" i="3"/>
  <c r="C39" i="3"/>
  <c r="B39" i="3"/>
  <c r="R38" i="3"/>
  <c r="Q38" i="3"/>
  <c r="P38" i="3"/>
  <c r="O38" i="3"/>
  <c r="N38" i="3"/>
  <c r="M38" i="3"/>
  <c r="S38" i="3" s="1"/>
  <c r="K38" i="3"/>
  <c r="J38" i="3"/>
  <c r="I38" i="3"/>
  <c r="H38" i="3"/>
  <c r="L38" i="3" s="1"/>
  <c r="G38" i="3"/>
  <c r="F38" i="3"/>
  <c r="E38" i="3"/>
  <c r="D38" i="3"/>
  <c r="C38" i="3"/>
  <c r="B38" i="3"/>
  <c r="R37" i="3"/>
  <c r="Q37" i="3"/>
  <c r="P37" i="3"/>
  <c r="O37" i="3"/>
  <c r="N37" i="3"/>
  <c r="M37" i="3"/>
  <c r="K37" i="3"/>
  <c r="J37" i="3"/>
  <c r="I37" i="3"/>
  <c r="H37" i="3"/>
  <c r="L37" i="3" s="1"/>
  <c r="G37" i="3"/>
  <c r="F37" i="3"/>
  <c r="E37" i="3"/>
  <c r="D37" i="3"/>
  <c r="C37" i="3"/>
  <c r="B37" i="3"/>
  <c r="R36" i="3"/>
  <c r="Q36" i="3"/>
  <c r="P36" i="3"/>
  <c r="O36" i="3"/>
  <c r="N36" i="3"/>
  <c r="M36" i="3"/>
  <c r="S36" i="3" s="1"/>
  <c r="K36" i="3"/>
  <c r="J36" i="3"/>
  <c r="I36" i="3"/>
  <c r="H36" i="3"/>
  <c r="L36" i="3" s="1"/>
  <c r="G36" i="3"/>
  <c r="F36" i="3"/>
  <c r="E36" i="3"/>
  <c r="D36" i="3"/>
  <c r="C36" i="3"/>
  <c r="B36" i="3"/>
  <c r="R35" i="3"/>
  <c r="Q35" i="3"/>
  <c r="P35" i="3"/>
  <c r="O35" i="3"/>
  <c r="N35" i="3"/>
  <c r="M35" i="3"/>
  <c r="K35" i="3"/>
  <c r="J35" i="3"/>
  <c r="I35" i="3"/>
  <c r="H35" i="3"/>
  <c r="L35" i="3" s="1"/>
  <c r="G35" i="3"/>
  <c r="F35" i="3"/>
  <c r="E35" i="3"/>
  <c r="D35" i="3"/>
  <c r="C35" i="3"/>
  <c r="B35" i="3"/>
  <c r="R34" i="3"/>
  <c r="Q34" i="3"/>
  <c r="P34" i="3"/>
  <c r="O34" i="3"/>
  <c r="N34" i="3"/>
  <c r="M34" i="3"/>
  <c r="S34" i="3" s="1"/>
  <c r="K34" i="3"/>
  <c r="J34" i="3"/>
  <c r="I34" i="3"/>
  <c r="H34" i="3"/>
  <c r="G34" i="3"/>
  <c r="F34" i="3"/>
  <c r="E34" i="3"/>
  <c r="D34" i="3"/>
  <c r="C34" i="3"/>
  <c r="B34" i="3"/>
  <c r="S33" i="3"/>
  <c r="L33" i="3"/>
  <c r="S32" i="3"/>
  <c r="L32" i="3"/>
  <c r="S31" i="3"/>
  <c r="L31" i="3"/>
  <c r="S30" i="3"/>
  <c r="L30" i="3"/>
  <c r="S29" i="3"/>
  <c r="L29" i="3"/>
  <c r="S28" i="3"/>
  <c r="L28" i="3"/>
  <c r="S27" i="3"/>
  <c r="L27" i="3"/>
  <c r="S26" i="3"/>
  <c r="L26" i="3"/>
  <c r="S25" i="3"/>
  <c r="L25" i="3"/>
  <c r="S24" i="3"/>
  <c r="L24" i="3"/>
  <c r="S23" i="3"/>
  <c r="L23" i="3"/>
  <c r="S22" i="3"/>
  <c r="L22" i="3"/>
  <c r="S21" i="3"/>
  <c r="L21" i="3"/>
  <c r="S20" i="3"/>
  <c r="L20" i="3"/>
  <c r="G27" i="2"/>
  <c r="F27" i="2"/>
  <c r="E27" i="2"/>
  <c r="D27" i="2"/>
  <c r="H23" i="2"/>
  <c r="H22" i="2"/>
  <c r="L34" i="3" l="1"/>
  <c r="S37" i="3"/>
  <c r="S35" i="3"/>
  <c r="H27" i="2"/>
  <c r="I34" i="1"/>
  <c r="J34" i="1"/>
  <c r="J33" i="1" s="1"/>
  <c r="J32" i="1" s="1"/>
  <c r="K34" i="1"/>
  <c r="K33" i="1" s="1"/>
  <c r="K32" i="1" s="1"/>
  <c r="L34" i="1"/>
  <c r="L33" i="1" s="1"/>
  <c r="L32" i="1" s="1"/>
  <c r="I36" i="1"/>
  <c r="J36" i="1"/>
  <c r="K36" i="1"/>
  <c r="L36" i="1"/>
  <c r="I40" i="1"/>
  <c r="I39" i="1" s="1"/>
  <c r="I38" i="1" s="1"/>
  <c r="J40" i="1"/>
  <c r="J39" i="1" s="1"/>
  <c r="J38" i="1" s="1"/>
  <c r="K40" i="1"/>
  <c r="K39" i="1" s="1"/>
  <c r="K38" i="1" s="1"/>
  <c r="L40" i="1"/>
  <c r="L39" i="1" s="1"/>
  <c r="L38" i="1" s="1"/>
  <c r="I45" i="1"/>
  <c r="I44" i="1" s="1"/>
  <c r="I43" i="1" s="1"/>
  <c r="I42" i="1" s="1"/>
  <c r="J45" i="1"/>
  <c r="J44" i="1" s="1"/>
  <c r="J43" i="1" s="1"/>
  <c r="J42" i="1" s="1"/>
  <c r="K45" i="1"/>
  <c r="K44" i="1" s="1"/>
  <c r="K43" i="1" s="1"/>
  <c r="K42" i="1" s="1"/>
  <c r="L45" i="1"/>
  <c r="L44" i="1" s="1"/>
  <c r="L43" i="1" s="1"/>
  <c r="L42" i="1" s="1"/>
  <c r="I64" i="1"/>
  <c r="I63" i="1" s="1"/>
  <c r="J64" i="1"/>
  <c r="J63" i="1" s="1"/>
  <c r="K64" i="1"/>
  <c r="K63" i="1" s="1"/>
  <c r="L64" i="1"/>
  <c r="L63" i="1" s="1"/>
  <c r="J68" i="1"/>
  <c r="I69" i="1"/>
  <c r="I68" i="1" s="1"/>
  <c r="J69" i="1"/>
  <c r="K69" i="1"/>
  <c r="K68" i="1" s="1"/>
  <c r="L69" i="1"/>
  <c r="L68" i="1" s="1"/>
  <c r="I74" i="1"/>
  <c r="I73" i="1" s="1"/>
  <c r="J74" i="1"/>
  <c r="J73" i="1" s="1"/>
  <c r="K74" i="1"/>
  <c r="K73" i="1" s="1"/>
  <c r="L74" i="1"/>
  <c r="L73" i="1" s="1"/>
  <c r="I80" i="1"/>
  <c r="I79" i="1" s="1"/>
  <c r="I78" i="1" s="1"/>
  <c r="J80" i="1"/>
  <c r="J79" i="1" s="1"/>
  <c r="J78" i="1" s="1"/>
  <c r="K80" i="1"/>
  <c r="K79" i="1" s="1"/>
  <c r="K78" i="1" s="1"/>
  <c r="L80" i="1"/>
  <c r="L79" i="1" s="1"/>
  <c r="L78" i="1" s="1"/>
  <c r="I84" i="1"/>
  <c r="I83" i="1" s="1"/>
  <c r="I82" i="1" s="1"/>
  <c r="I85" i="1"/>
  <c r="J85" i="1"/>
  <c r="J84" i="1" s="1"/>
  <c r="J83" i="1" s="1"/>
  <c r="J82" i="1" s="1"/>
  <c r="K85" i="1"/>
  <c r="K84" i="1" s="1"/>
  <c r="K83" i="1" s="1"/>
  <c r="K82" i="1" s="1"/>
  <c r="L85" i="1"/>
  <c r="L84" i="1" s="1"/>
  <c r="L83" i="1" s="1"/>
  <c r="L82" i="1" s="1"/>
  <c r="I92" i="1"/>
  <c r="I91" i="1" s="1"/>
  <c r="I90" i="1" s="1"/>
  <c r="J92" i="1"/>
  <c r="J91" i="1" s="1"/>
  <c r="J90" i="1" s="1"/>
  <c r="K92" i="1"/>
  <c r="K91" i="1" s="1"/>
  <c r="K90" i="1" s="1"/>
  <c r="L92" i="1"/>
  <c r="L91" i="1" s="1"/>
  <c r="L90" i="1" s="1"/>
  <c r="I97" i="1"/>
  <c r="I96" i="1" s="1"/>
  <c r="I95" i="1" s="1"/>
  <c r="J97" i="1"/>
  <c r="J96" i="1" s="1"/>
  <c r="J95" i="1" s="1"/>
  <c r="K97" i="1"/>
  <c r="K96" i="1" s="1"/>
  <c r="K95" i="1" s="1"/>
  <c r="L97" i="1"/>
  <c r="L96" i="1" s="1"/>
  <c r="L95" i="1" s="1"/>
  <c r="I102" i="1"/>
  <c r="I101" i="1" s="1"/>
  <c r="J102" i="1"/>
  <c r="J101" i="1" s="1"/>
  <c r="J100" i="1" s="1"/>
  <c r="K102" i="1"/>
  <c r="K101" i="1" s="1"/>
  <c r="L102" i="1"/>
  <c r="L101" i="1" s="1"/>
  <c r="J105" i="1"/>
  <c r="I106" i="1"/>
  <c r="I105" i="1" s="1"/>
  <c r="J106" i="1"/>
  <c r="K106" i="1"/>
  <c r="K105" i="1" s="1"/>
  <c r="L106" i="1"/>
  <c r="L105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J133" i="1"/>
  <c r="J132" i="1" s="1"/>
  <c r="I134" i="1"/>
  <c r="I133" i="1" s="1"/>
  <c r="I132" i="1" s="1"/>
  <c r="J134" i="1"/>
  <c r="K134" i="1"/>
  <c r="K133" i="1" s="1"/>
  <c r="K132" i="1" s="1"/>
  <c r="L134" i="1"/>
  <c r="L133" i="1" s="1"/>
  <c r="L132" i="1" s="1"/>
  <c r="I139" i="1"/>
  <c r="I138" i="1" s="1"/>
  <c r="I137" i="1" s="1"/>
  <c r="J139" i="1"/>
  <c r="J138" i="1" s="1"/>
  <c r="J137" i="1" s="1"/>
  <c r="K139" i="1"/>
  <c r="K138" i="1" s="1"/>
  <c r="K137" i="1" s="1"/>
  <c r="L139" i="1"/>
  <c r="L138" i="1" s="1"/>
  <c r="L137" i="1" s="1"/>
  <c r="I143" i="1"/>
  <c r="I142" i="1" s="1"/>
  <c r="J143" i="1"/>
  <c r="J142" i="1" s="1"/>
  <c r="K143" i="1"/>
  <c r="K142" i="1" s="1"/>
  <c r="L143" i="1"/>
  <c r="L142" i="1" s="1"/>
  <c r="I147" i="1"/>
  <c r="I146" i="1" s="1"/>
  <c r="I145" i="1" s="1"/>
  <c r="J147" i="1"/>
  <c r="J146" i="1" s="1"/>
  <c r="J145" i="1" s="1"/>
  <c r="K147" i="1"/>
  <c r="K146" i="1" s="1"/>
  <c r="K145" i="1" s="1"/>
  <c r="L147" i="1"/>
  <c r="L146" i="1" s="1"/>
  <c r="L145" i="1" s="1"/>
  <c r="I152" i="1"/>
  <c r="I153" i="1"/>
  <c r="J153" i="1"/>
  <c r="J152" i="1" s="1"/>
  <c r="J151" i="1" s="1"/>
  <c r="J150" i="1" s="1"/>
  <c r="K153" i="1"/>
  <c r="K152" i="1" s="1"/>
  <c r="K151" i="1" s="1"/>
  <c r="K150" i="1" s="1"/>
  <c r="L153" i="1"/>
  <c r="L152" i="1" s="1"/>
  <c r="I158" i="1"/>
  <c r="I157" i="1" s="1"/>
  <c r="J158" i="1"/>
  <c r="J157" i="1" s="1"/>
  <c r="K158" i="1"/>
  <c r="K157" i="1" s="1"/>
  <c r="L158" i="1"/>
  <c r="L157" i="1" s="1"/>
  <c r="I163" i="1"/>
  <c r="I162" i="1" s="1"/>
  <c r="I161" i="1" s="1"/>
  <c r="J163" i="1"/>
  <c r="J162" i="1" s="1"/>
  <c r="J161" i="1" s="1"/>
  <c r="K163" i="1"/>
  <c r="K162" i="1" s="1"/>
  <c r="K161" i="1" s="1"/>
  <c r="L163" i="1"/>
  <c r="L162" i="1" s="1"/>
  <c r="L161" i="1" s="1"/>
  <c r="I166" i="1"/>
  <c r="I165" i="1" s="1"/>
  <c r="I167" i="1"/>
  <c r="J167" i="1"/>
  <c r="J166" i="1" s="1"/>
  <c r="J165" i="1" s="1"/>
  <c r="K167" i="1"/>
  <c r="K166" i="1" s="1"/>
  <c r="L167" i="1"/>
  <c r="L166" i="1" s="1"/>
  <c r="I172" i="1"/>
  <c r="I171" i="1" s="1"/>
  <c r="J172" i="1"/>
  <c r="J171" i="1" s="1"/>
  <c r="K172" i="1"/>
  <c r="K171" i="1" s="1"/>
  <c r="L172" i="1"/>
  <c r="L171" i="1" s="1"/>
  <c r="I180" i="1"/>
  <c r="I179" i="1" s="1"/>
  <c r="J180" i="1"/>
  <c r="J179" i="1" s="1"/>
  <c r="K180" i="1"/>
  <c r="K179" i="1" s="1"/>
  <c r="L180" i="1"/>
  <c r="L179" i="1" s="1"/>
  <c r="J182" i="1"/>
  <c r="I183" i="1"/>
  <c r="I182" i="1" s="1"/>
  <c r="J183" i="1"/>
  <c r="K183" i="1"/>
  <c r="K182" i="1" s="1"/>
  <c r="L183" i="1"/>
  <c r="L182" i="1" s="1"/>
  <c r="I188" i="1"/>
  <c r="I187" i="1" s="1"/>
  <c r="J188" i="1"/>
  <c r="J187" i="1" s="1"/>
  <c r="K188" i="1"/>
  <c r="K187" i="1" s="1"/>
  <c r="L188" i="1"/>
  <c r="L187" i="1" s="1"/>
  <c r="M188" i="1"/>
  <c r="N188" i="1"/>
  <c r="O188" i="1"/>
  <c r="P188" i="1"/>
  <c r="I194" i="1"/>
  <c r="I195" i="1"/>
  <c r="J195" i="1"/>
  <c r="J194" i="1" s="1"/>
  <c r="K195" i="1"/>
  <c r="K194" i="1" s="1"/>
  <c r="L195" i="1"/>
  <c r="L194" i="1" s="1"/>
  <c r="I200" i="1"/>
  <c r="I199" i="1" s="1"/>
  <c r="J200" i="1"/>
  <c r="J199" i="1" s="1"/>
  <c r="K200" i="1"/>
  <c r="K199" i="1" s="1"/>
  <c r="L200" i="1"/>
  <c r="L199" i="1" s="1"/>
  <c r="I204" i="1"/>
  <c r="I203" i="1" s="1"/>
  <c r="I202" i="1" s="1"/>
  <c r="J204" i="1"/>
  <c r="J203" i="1" s="1"/>
  <c r="J202" i="1" s="1"/>
  <c r="K204" i="1"/>
  <c r="K203" i="1" s="1"/>
  <c r="K202" i="1" s="1"/>
  <c r="L204" i="1"/>
  <c r="L203" i="1" s="1"/>
  <c r="L202" i="1" s="1"/>
  <c r="I211" i="1"/>
  <c r="I210" i="1" s="1"/>
  <c r="J211" i="1"/>
  <c r="J210" i="1" s="1"/>
  <c r="K211" i="1"/>
  <c r="K210" i="1" s="1"/>
  <c r="L211" i="1"/>
  <c r="L210" i="1" s="1"/>
  <c r="I213" i="1"/>
  <c r="I214" i="1"/>
  <c r="J214" i="1"/>
  <c r="J213" i="1" s="1"/>
  <c r="K214" i="1"/>
  <c r="K213" i="1" s="1"/>
  <c r="L214" i="1"/>
  <c r="L213" i="1" s="1"/>
  <c r="J222" i="1"/>
  <c r="J221" i="1" s="1"/>
  <c r="I223" i="1"/>
  <c r="I222" i="1" s="1"/>
  <c r="I221" i="1" s="1"/>
  <c r="J223" i="1"/>
  <c r="K223" i="1"/>
  <c r="K222" i="1" s="1"/>
  <c r="K221" i="1" s="1"/>
  <c r="L223" i="1"/>
  <c r="L222" i="1" s="1"/>
  <c r="L221" i="1" s="1"/>
  <c r="I226" i="1"/>
  <c r="I225" i="1" s="1"/>
  <c r="I227" i="1"/>
  <c r="J227" i="1"/>
  <c r="J226" i="1" s="1"/>
  <c r="J225" i="1" s="1"/>
  <c r="K227" i="1"/>
  <c r="K226" i="1" s="1"/>
  <c r="K225" i="1" s="1"/>
  <c r="L227" i="1"/>
  <c r="L226" i="1" s="1"/>
  <c r="L225" i="1" s="1"/>
  <c r="I234" i="1"/>
  <c r="I233" i="1" s="1"/>
  <c r="J234" i="1"/>
  <c r="J233" i="1" s="1"/>
  <c r="K234" i="1"/>
  <c r="K233" i="1" s="1"/>
  <c r="L234" i="1"/>
  <c r="L233" i="1" s="1"/>
  <c r="I236" i="1"/>
  <c r="J236" i="1"/>
  <c r="K236" i="1"/>
  <c r="L236" i="1"/>
  <c r="I239" i="1"/>
  <c r="J239" i="1"/>
  <c r="K239" i="1"/>
  <c r="L239" i="1"/>
  <c r="J242" i="1"/>
  <c r="I243" i="1"/>
  <c r="I242" i="1" s="1"/>
  <c r="J243" i="1"/>
  <c r="K243" i="1"/>
  <c r="K242" i="1" s="1"/>
  <c r="L243" i="1"/>
  <c r="L242" i="1" s="1"/>
  <c r="I247" i="1"/>
  <c r="I246" i="1" s="1"/>
  <c r="J247" i="1"/>
  <c r="J246" i="1" s="1"/>
  <c r="K247" i="1"/>
  <c r="K246" i="1" s="1"/>
  <c r="L247" i="1"/>
  <c r="L246" i="1" s="1"/>
  <c r="I250" i="1"/>
  <c r="I251" i="1"/>
  <c r="J251" i="1"/>
  <c r="J250" i="1" s="1"/>
  <c r="K251" i="1"/>
  <c r="K250" i="1" s="1"/>
  <c r="L251" i="1"/>
  <c r="L250" i="1" s="1"/>
  <c r="I255" i="1"/>
  <c r="I254" i="1" s="1"/>
  <c r="J255" i="1"/>
  <c r="J254" i="1" s="1"/>
  <c r="K255" i="1"/>
  <c r="K254" i="1" s="1"/>
  <c r="L255" i="1"/>
  <c r="L254" i="1" s="1"/>
  <c r="I258" i="1"/>
  <c r="I257" i="1" s="1"/>
  <c r="J258" i="1"/>
  <c r="J257" i="1" s="1"/>
  <c r="K258" i="1"/>
  <c r="K257" i="1" s="1"/>
  <c r="L258" i="1"/>
  <c r="L257" i="1" s="1"/>
  <c r="I261" i="1"/>
  <c r="I260" i="1" s="1"/>
  <c r="J261" i="1"/>
  <c r="J260" i="1" s="1"/>
  <c r="K261" i="1"/>
  <c r="K260" i="1" s="1"/>
  <c r="L261" i="1"/>
  <c r="L260" i="1" s="1"/>
  <c r="I266" i="1"/>
  <c r="I265" i="1" s="1"/>
  <c r="I264" i="1" s="1"/>
  <c r="J266" i="1"/>
  <c r="J265" i="1" s="1"/>
  <c r="K266" i="1"/>
  <c r="K265" i="1" s="1"/>
  <c r="L266" i="1"/>
  <c r="L265" i="1" s="1"/>
  <c r="I268" i="1"/>
  <c r="J268" i="1"/>
  <c r="K268" i="1"/>
  <c r="L268" i="1"/>
  <c r="I271" i="1"/>
  <c r="J271" i="1"/>
  <c r="K271" i="1"/>
  <c r="L271" i="1"/>
  <c r="I274" i="1"/>
  <c r="I275" i="1"/>
  <c r="J275" i="1"/>
  <c r="J274" i="1" s="1"/>
  <c r="K275" i="1"/>
  <c r="K274" i="1" s="1"/>
  <c r="L275" i="1"/>
  <c r="L274" i="1" s="1"/>
  <c r="I279" i="1"/>
  <c r="I278" i="1" s="1"/>
  <c r="J279" i="1"/>
  <c r="J278" i="1" s="1"/>
  <c r="K279" i="1"/>
  <c r="K278" i="1" s="1"/>
  <c r="L279" i="1"/>
  <c r="L278" i="1" s="1"/>
  <c r="I283" i="1"/>
  <c r="I282" i="1" s="1"/>
  <c r="J283" i="1"/>
  <c r="J282" i="1" s="1"/>
  <c r="K283" i="1"/>
  <c r="K282" i="1" s="1"/>
  <c r="L283" i="1"/>
  <c r="L282" i="1" s="1"/>
  <c r="I287" i="1"/>
  <c r="I286" i="1" s="1"/>
  <c r="J287" i="1"/>
  <c r="J286" i="1" s="1"/>
  <c r="K287" i="1"/>
  <c r="K286" i="1" s="1"/>
  <c r="L287" i="1"/>
  <c r="L286" i="1" s="1"/>
  <c r="I290" i="1"/>
  <c r="I289" i="1" s="1"/>
  <c r="J290" i="1"/>
  <c r="J289" i="1" s="1"/>
  <c r="K290" i="1"/>
  <c r="K289" i="1" s="1"/>
  <c r="L290" i="1"/>
  <c r="L289" i="1" s="1"/>
  <c r="I293" i="1"/>
  <c r="I292" i="1" s="1"/>
  <c r="J293" i="1"/>
  <c r="J292" i="1" s="1"/>
  <c r="K293" i="1"/>
  <c r="K292" i="1" s="1"/>
  <c r="L293" i="1"/>
  <c r="L292" i="1" s="1"/>
  <c r="I299" i="1"/>
  <c r="J299" i="1"/>
  <c r="K299" i="1"/>
  <c r="K298" i="1" s="1"/>
  <c r="L299" i="1"/>
  <c r="I301" i="1"/>
  <c r="J301" i="1"/>
  <c r="K301" i="1"/>
  <c r="L301" i="1"/>
  <c r="I304" i="1"/>
  <c r="J304" i="1"/>
  <c r="K304" i="1"/>
  <c r="L304" i="1"/>
  <c r="I308" i="1"/>
  <c r="I307" i="1" s="1"/>
  <c r="J308" i="1"/>
  <c r="J307" i="1" s="1"/>
  <c r="K308" i="1"/>
  <c r="K307" i="1" s="1"/>
  <c r="L308" i="1"/>
  <c r="L307" i="1" s="1"/>
  <c r="I312" i="1"/>
  <c r="I311" i="1" s="1"/>
  <c r="J312" i="1"/>
  <c r="J311" i="1" s="1"/>
  <c r="K312" i="1"/>
  <c r="K311" i="1" s="1"/>
  <c r="L312" i="1"/>
  <c r="L311" i="1" s="1"/>
  <c r="I316" i="1"/>
  <c r="I315" i="1" s="1"/>
  <c r="J316" i="1"/>
  <c r="J315" i="1" s="1"/>
  <c r="K316" i="1"/>
  <c r="K315" i="1" s="1"/>
  <c r="L316" i="1"/>
  <c r="L315" i="1" s="1"/>
  <c r="I320" i="1"/>
  <c r="I319" i="1" s="1"/>
  <c r="J320" i="1"/>
  <c r="J319" i="1" s="1"/>
  <c r="K320" i="1"/>
  <c r="K319" i="1" s="1"/>
  <c r="L320" i="1"/>
  <c r="L319" i="1" s="1"/>
  <c r="I323" i="1"/>
  <c r="I322" i="1" s="1"/>
  <c r="J323" i="1"/>
  <c r="J322" i="1" s="1"/>
  <c r="K323" i="1"/>
  <c r="K322" i="1" s="1"/>
  <c r="L323" i="1"/>
  <c r="L322" i="1" s="1"/>
  <c r="I326" i="1"/>
  <c r="I325" i="1" s="1"/>
  <c r="J326" i="1"/>
  <c r="J325" i="1" s="1"/>
  <c r="K326" i="1"/>
  <c r="K325" i="1" s="1"/>
  <c r="L326" i="1"/>
  <c r="L325" i="1" s="1"/>
  <c r="I331" i="1"/>
  <c r="I330" i="1" s="1"/>
  <c r="J331" i="1"/>
  <c r="J330" i="1" s="1"/>
  <c r="K331" i="1"/>
  <c r="K330" i="1" s="1"/>
  <c r="L331" i="1"/>
  <c r="L330" i="1" s="1"/>
  <c r="I333" i="1"/>
  <c r="J333" i="1"/>
  <c r="K333" i="1"/>
  <c r="L333" i="1"/>
  <c r="I336" i="1"/>
  <c r="J336" i="1"/>
  <c r="K336" i="1"/>
  <c r="L336" i="1"/>
  <c r="I340" i="1"/>
  <c r="I339" i="1" s="1"/>
  <c r="J340" i="1"/>
  <c r="J339" i="1" s="1"/>
  <c r="K340" i="1"/>
  <c r="K339" i="1" s="1"/>
  <c r="L340" i="1"/>
  <c r="L339" i="1" s="1"/>
  <c r="I344" i="1"/>
  <c r="I343" i="1" s="1"/>
  <c r="J344" i="1"/>
  <c r="J343" i="1" s="1"/>
  <c r="K344" i="1"/>
  <c r="K343" i="1" s="1"/>
  <c r="L344" i="1"/>
  <c r="L343" i="1" s="1"/>
  <c r="I348" i="1"/>
  <c r="I347" i="1" s="1"/>
  <c r="J348" i="1"/>
  <c r="J347" i="1" s="1"/>
  <c r="K348" i="1"/>
  <c r="K347" i="1" s="1"/>
  <c r="L348" i="1"/>
  <c r="L347" i="1" s="1"/>
  <c r="I352" i="1"/>
  <c r="I351" i="1" s="1"/>
  <c r="J352" i="1"/>
  <c r="J351" i="1" s="1"/>
  <c r="K352" i="1"/>
  <c r="K351" i="1" s="1"/>
  <c r="L352" i="1"/>
  <c r="L351" i="1" s="1"/>
  <c r="I355" i="1"/>
  <c r="I354" i="1" s="1"/>
  <c r="J355" i="1"/>
  <c r="J354" i="1" s="1"/>
  <c r="K355" i="1"/>
  <c r="K354" i="1" s="1"/>
  <c r="L355" i="1"/>
  <c r="L354" i="1" s="1"/>
  <c r="I358" i="1"/>
  <c r="I357" i="1" s="1"/>
  <c r="J358" i="1"/>
  <c r="J357" i="1" s="1"/>
  <c r="K358" i="1"/>
  <c r="K357" i="1" s="1"/>
  <c r="L358" i="1"/>
  <c r="L357" i="1" s="1"/>
  <c r="J209" i="1" l="1"/>
  <c r="I131" i="1"/>
  <c r="J160" i="1"/>
  <c r="J298" i="1"/>
  <c r="J297" i="1" s="1"/>
  <c r="J296" i="1" s="1"/>
  <c r="J264" i="1"/>
  <c r="I100" i="1"/>
  <c r="J62" i="1"/>
  <c r="J61" i="1" s="1"/>
  <c r="I209" i="1"/>
  <c r="K165" i="1"/>
  <c r="I298" i="1"/>
  <c r="I232" i="1"/>
  <c r="I231" i="1" s="1"/>
  <c r="I178" i="1"/>
  <c r="I177" i="1" s="1"/>
  <c r="J109" i="1"/>
  <c r="I62" i="1"/>
  <c r="I61" i="1" s="1"/>
  <c r="I33" i="1"/>
  <c r="I32" i="1" s="1"/>
  <c r="I31" i="1" s="1"/>
  <c r="L298" i="1"/>
  <c r="L297" i="1" s="1"/>
  <c r="L296" i="1" s="1"/>
  <c r="J232" i="1"/>
  <c r="J231" i="1" s="1"/>
  <c r="J178" i="1"/>
  <c r="J177" i="1" s="1"/>
  <c r="L165" i="1"/>
  <c r="L160" i="1" s="1"/>
  <c r="L151" i="1"/>
  <c r="L150" i="1" s="1"/>
  <c r="J131" i="1"/>
  <c r="L329" i="1"/>
  <c r="K329" i="1"/>
  <c r="K297" i="1"/>
  <c r="J31" i="1"/>
  <c r="J89" i="1"/>
  <c r="J329" i="1"/>
  <c r="I109" i="1"/>
  <c r="I329" i="1"/>
  <c r="I297" i="1"/>
  <c r="I296" i="1" s="1"/>
  <c r="I151" i="1"/>
  <c r="I150" i="1" s="1"/>
  <c r="I89" i="1"/>
  <c r="I160" i="1"/>
  <c r="L131" i="1"/>
  <c r="K131" i="1"/>
  <c r="L264" i="1"/>
  <c r="L232" i="1"/>
  <c r="L231" i="1" s="1"/>
  <c r="L209" i="1"/>
  <c r="L178" i="1"/>
  <c r="L109" i="1"/>
  <c r="L100" i="1"/>
  <c r="L89" i="1" s="1"/>
  <c r="L62" i="1"/>
  <c r="L61" i="1" s="1"/>
  <c r="L31" i="1"/>
  <c r="K160" i="1"/>
  <c r="K264" i="1"/>
  <c r="K232" i="1"/>
  <c r="K209" i="1"/>
  <c r="K178" i="1"/>
  <c r="K177" i="1" s="1"/>
  <c r="K109" i="1"/>
  <c r="K100" i="1"/>
  <c r="K89" i="1"/>
  <c r="K62" i="1"/>
  <c r="K61" i="1" s="1"/>
  <c r="K31" i="1"/>
  <c r="J176" i="1" l="1"/>
  <c r="I176" i="1"/>
  <c r="J30" i="1"/>
  <c r="I30" i="1"/>
  <c r="I361" i="1" s="1"/>
  <c r="K296" i="1"/>
  <c r="K176" i="1" s="1"/>
  <c r="K30" i="1"/>
  <c r="L30" i="1"/>
  <c r="K231" i="1"/>
  <c r="L177" i="1"/>
  <c r="L176" i="1" s="1"/>
  <c r="J361" i="1" l="1"/>
  <c r="K361" i="1"/>
  <c r="L361" i="1"/>
  <c r="C47" i="12"/>
</calcChain>
</file>

<file path=xl/sharedStrings.xml><?xml version="1.0" encoding="utf-8"?>
<sst xmlns="http://schemas.openxmlformats.org/spreadsheetml/2006/main" count="2369" uniqueCount="491">
  <si>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</si>
  <si>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</si>
  <si>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</si>
  <si>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</si>
  <si>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</si>
  <si>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</si>
  <si>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</si>
  <si>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</si>
  <si>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</si>
  <si>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</si>
  <si>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</si>
  <si>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</si>
  <si>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</si>
  <si>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</si>
  <si>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</si>
  <si>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</si>
  <si>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</si>
  <si>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</si>
  <si>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191787491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</si>
  <si>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</si>
  <si>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</si>
  <si>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</si>
  <si>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</si>
  <si>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</si>
  <si>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</si>
  <si>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</si>
  <si>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</si>
  <si>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</si>
  <si>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</si>
  <si>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</si>
  <si>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</si>
  <si>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</si>
  <si>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</si>
  <si>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</si>
  <si>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</si>
  <si>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</si>
  <si>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</si>
  <si>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</si>
  <si>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</si>
  <si>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</si>
  <si>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</si>
  <si>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</si>
  <si>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</si>
  <si>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</si>
  <si>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</si>
  <si>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</si>
  <si>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</si>
  <si>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</si>
  <si>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</si>
  <si>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</si>
  <si>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</si>
  <si>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</si>
  <si>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</si>
  <si>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</si>
  <si>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</si>
  <si>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</si>
  <si>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</si>
  <si>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</si>
  <si>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</si>
  <si>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</si>
  <si>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</si>
  <si>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</si>
  <si>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</si>
  <si>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</si>
  <si>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</si>
  <si>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</si>
  <si>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</si>
  <si>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</si>
  <si>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</si>
  <si>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</si>
  <si>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</si>
  <si>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</si>
  <si>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</si>
  <si>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</si>
  <si>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</si>
  <si>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</si>
  <si>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</si>
  <si>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</si>
  <si>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</si>
  <si>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</si>
  <si>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</si>
  <si>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</si>
  <si>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</si>
  <si>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</si>
  <si>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</si>
  <si>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</si>
  <si>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</si>
  <si>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</si>
  <si>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</si>
  <si>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</si>
  <si>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</si>
  <si>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</si>
  <si>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</si>
  <si>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</si>
  <si>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</si>
  <si>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</si>
  <si>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</si>
  <si>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</si>
  <si>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</si>
  <si>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</si>
  <si>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</si>
  <si>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</si>
  <si>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</si>
  <si>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</si>
  <si>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</si>
  <si>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</si>
  <si>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</si>
  <si>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</si>
  <si>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</si>
  <si>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</si>
  <si>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</si>
  <si>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</si>
  <si>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</si>
  <si>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</si>
  <si>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</si>
  <si>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</si>
  <si>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</si>
  <si>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</si>
  <si>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</si>
  <si>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</si>
  <si>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</si>
  <si>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</si>
  <si>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</si>
  <si>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</si>
  <si>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</si>
  <si>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</si>
  <si>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</si>
  <si>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</si>
  <si>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</si>
  <si>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</si>
  <si>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</si>
  <si>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</si>
  <si>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</si>
  <si>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</si>
  <si>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</si>
  <si>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</si>
  <si>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</si>
  <si>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</si>
  <si>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</si>
  <si>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</si>
  <si>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</si>
  <si>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</si>
  <si>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</si>
  <si>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</si>
  <si>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</si>
  <si>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</si>
  <si>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</si>
  <si>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</si>
  <si>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</si>
  <si>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</si>
  <si>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</si>
  <si>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</si>
  <si>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</si>
  <si>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</si>
  <si>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</si>
  <si>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</si>
  <si>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</si>
  <si>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</si>
  <si>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</si>
  <si>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</si>
  <si>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</si>
  <si>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</si>
  <si>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</si>
  <si>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</si>
  <si>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</si>
  <si>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</si>
  <si>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</si>
  <si>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</si>
  <si>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</si>
  <si>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</si>
  <si>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</si>
  <si>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</si>
  <si>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</si>
  <si>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</si>
  <si>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</si>
  <si>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</si>
  <si>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</si>
  <si>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</si>
  <si>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</si>
  <si>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</si>
  <si>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</si>
  <si>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</si>
  <si>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</si>
  <si>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</si>
  <si>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</si>
  <si>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</si>
  <si>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</si>
  <si>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</si>
  <si>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</si>
  <si>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</si>
  <si>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</si>
  <si>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</si>
  <si>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</si>
  <si>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</si>
  <si>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</si>
  <si>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</si>
  <si>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</si>
  <si>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</si>
  <si>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</si>
  <si>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</si>
  <si>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</si>
  <si>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</si>
  <si>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</si>
  <si>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</si>
  <si>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</si>
  <si>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</si>
  <si>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</si>
  <si>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</si>
  <si>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</si>
  <si>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</si>
  <si>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</si>
  <si>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</si>
  <si>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</si>
  <si>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</si>
  <si>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</si>
  <si>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</si>
  <si>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</si>
  <si>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</si>
  <si>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</si>
  <si>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</si>
  <si>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</si>
  <si>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</si>
  <si>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</si>
  <si>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</si>
  <si>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</si>
  <si>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</si>
  <si>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</si>
  <si>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</si>
  <si>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</si>
  <si>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</si>
  <si>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</si>
  <si>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(buhalteris)/centralizuotos apskaitos įstaigos vadovas arba jo įgaliotas asmuo</t>
  </si>
  <si>
    <t>Visų programų bendra</t>
  </si>
  <si>
    <t xml:space="preserve">                             </t>
  </si>
  <si>
    <t>C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</si>
  <si>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</si>
  <si>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</si>
  <si>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</si>
  <si>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</si>
  <si>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</si>
  <si>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Klaipėdos rajono Priekulės vaikų lopšelis - darželis, 191787491</t>
  </si>
  <si>
    <t>(įstaigos pavadinimas, kodas)</t>
  </si>
  <si>
    <t>(data)</t>
  </si>
  <si>
    <t>Lietuvininkų g. 11, 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</si>
  <si>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</si>
  <si>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</si>
  <si>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</si>
  <si>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</si>
  <si>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</si>
  <si>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</si>
  <si>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</si>
  <si>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</si>
  <si>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</si>
  <si>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</si>
  <si>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</si>
  <si>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</si>
  <si>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</si>
  <si>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</si>
  <si>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</si>
  <si>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Forma Nr. B-2   metinė, ketvirtinė patvirtinta Klaipėdos rajono savivaldybės administracijos direktoriaus  2020 m.  balandžio  1 d. įsakymu Nr AV-724</t>
  </si>
  <si>
    <t>PRIEKULĖS VAIKŲ LOPŠELIS-DARŽELIS</t>
  </si>
  <si>
    <t>(Įstaigos pavadinimas, kodas)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</si>
  <si>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</si>
  <si>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</si>
  <si>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</si>
  <si>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</si>
  <si>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</si>
  <si>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</si>
  <si>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</si>
  <si>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</si>
  <si>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</si>
  <si>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</si>
  <si>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 xml:space="preserve">Programa:  </t>
  </si>
  <si>
    <t>ŽINIŲ VISUOMENĖS PLĖTROS PROGRAMA</t>
  </si>
  <si>
    <t>Grupių (klasių) skaičius</t>
  </si>
  <si>
    <t>Ikimokyklinis ugdymas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</si>
  <si>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</si>
  <si>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</si>
  <si>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</si>
  <si>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</si>
  <si>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</si>
  <si>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</si>
  <si>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</si>
  <si>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</si>
  <si>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</si>
  <si>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</si>
  <si>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</si>
  <si>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</si>
  <si>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</si>
  <si>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</si>
  <si>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</si>
  <si>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</si>
  <si>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</si>
  <si>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</si>
  <si>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</si>
  <si>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</si>
  <si>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</si>
  <si>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</si>
  <si>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</si>
  <si>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</si>
  <si>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</si>
  <si>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</si>
  <si>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</si>
  <si>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</si>
  <si>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</si>
  <si>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</si>
  <si>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</si>
  <si>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</si>
  <si>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Vyriausiasis buhalteris</t>
  </si>
  <si>
    <t xml:space="preserve"> </t>
  </si>
  <si>
    <t>1.1.1.33. Ikimokyklinio ir priešmokyklinio ugdymo programų įgyvendinimas bei tinkamos ugdymo aplinkos užtikrinimas Priekulės lopšelyje-darželyje</t>
  </si>
  <si>
    <t>SB</t>
  </si>
  <si>
    <t>Savivaldybės biudžeto lėšos</t>
  </si>
  <si>
    <t>1.4.4.28. Švietimo įstaigų patalpų remontas, mokyklinių autobusų remontas, buitinės, organizacinės technikos, mokymo priemonių įsigijimas</t>
  </si>
  <si>
    <t>S</t>
  </si>
  <si>
    <t>Pajamos už paslaugas ir nuomą</t>
  </si>
  <si>
    <t>ML</t>
  </si>
  <si>
    <t>Mokymo lėšos</t>
  </si>
  <si>
    <t xml:space="preserve">P A T V I R T I N T A </t>
  </si>
  <si>
    <t>Klaipėdos rajono savivaldybės</t>
  </si>
  <si>
    <t>administracijos direktoriaus</t>
  </si>
  <si>
    <t>Priekulės vaikų lopšelis-darželis</t>
  </si>
  <si>
    <t>2018 m. vasario 6 d.</t>
  </si>
  <si>
    <t>(Įstaigos pavadinimas)</t>
  </si>
  <si>
    <t>įsakymu Nr.(5.1.1) AV - 306</t>
  </si>
  <si>
    <t>191787491, Lietuvininkų g. 11, Priekulė</t>
  </si>
  <si>
    <t>(Registracijos kodas ir buveinės adresas)</t>
  </si>
  <si>
    <r>
      <t>Metinė,</t>
    </r>
    <r>
      <rPr>
        <u/>
        <sz val="9"/>
        <rFont val="Arial"/>
        <family val="2"/>
        <charset val="186"/>
      </rPr>
      <t xml:space="preserve"> ketvirtinė</t>
    </r>
    <r>
      <rPr>
        <sz val="9"/>
        <rFont val="Arial"/>
        <family val="2"/>
        <charset val="186"/>
      </rPr>
      <t>, mėnesinė</t>
    </r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</si>
  <si>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</si>
  <si>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</si>
  <si>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</si>
  <si>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</si>
  <si>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</si>
  <si>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</si>
  <si>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</si>
  <si>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</si>
  <si>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</si>
  <si>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</si>
  <si>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</si>
  <si>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</si>
  <si>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</si>
  <si>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</si>
  <si>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</si>
  <si>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</si>
  <si>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</si>
  <si>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</si>
  <si>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</si>
  <si>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</si>
  <si>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</si>
  <si>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</si>
  <si>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</si>
  <si>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</si>
  <si>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</si>
  <si>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</si>
  <si>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Direktorė</t>
  </si>
  <si>
    <t>Vilija Rimkuvienė</t>
  </si>
  <si>
    <t>Vilijia Vasiulienė</t>
  </si>
  <si>
    <t xml:space="preserve">  </t>
  </si>
  <si>
    <t>Pažyma už paslaugas ir nuomą</t>
  </si>
  <si>
    <t>Klaipėdos raj.savivaldybės administracijos (Biudžeto ir ekonomikos skyriui)</t>
  </si>
  <si>
    <t>PAŽYMA DĖL GAUTINŲ, GAUTŲ IR GRĄŽINTINŲ FINANSAVIMO SUMŲ</t>
  </si>
  <si>
    <t>Lietuvininkų-11 Priekulės Klaipėdos rajonas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</si>
  <si>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</si>
  <si>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</si>
  <si>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</si>
  <si>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</si>
  <si>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</si>
  <si>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</si>
  <si>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</si>
  <si>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</si>
  <si>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</si>
  <si>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</si>
  <si>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Ilgalaikiam turtui įsigyti</t>
  </si>
  <si>
    <t>Atsargoms</t>
  </si>
  <si>
    <t>(Parašas) (Vardas ir pavardė)</t>
  </si>
  <si>
    <t>PAŽYMA DĖL SUKAUPTŲ FINANSAVIMO SUMŲ</t>
  </si>
  <si>
    <t>Sukaupta finansavimo pajamų suma ataskaitinio laikotarpio pabaigoje:</t>
  </si>
  <si>
    <t>Atostogų rezervas, iš jų:</t>
  </si>
  <si>
    <t>socialinio draudimo įmokos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</si>
  <si>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</si>
  <si>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</si>
  <si>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</si>
  <si>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</si>
  <si>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</si>
  <si>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</t>
  </si>
  <si>
    <t>Ministerijos / Savivaldybės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</si>
  <si>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</si>
  <si>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</si>
  <si>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</si>
  <si>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</si>
  <si>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</si>
  <si>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</si>
  <si>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</si>
  <si>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</si>
  <si>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</si>
  <si>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</si>
  <si>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</si>
  <si>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</si>
  <si>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</si>
  <si>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</si>
  <si>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</si>
  <si>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</si>
  <si>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</si>
  <si>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</si>
  <si>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</si>
  <si>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</si>
  <si>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</si>
  <si>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</si>
  <si>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</si>
  <si>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</si>
  <si>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</si>
  <si>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</si>
  <si>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</si>
  <si>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</si>
  <si>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</si>
  <si>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</si>
  <si>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</si>
  <si>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</si>
  <si>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</si>
  <si>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</si>
  <si>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 A T V I R T I N T A</t>
  </si>
  <si>
    <t>2020 m. kovo  24    d.</t>
  </si>
  <si>
    <t>įsakymu Nr.(5.1.1.E) AV - 659</t>
  </si>
  <si>
    <t>PRIEKULĖS VAIKŲ LOPŠELIS - DARŽELIS</t>
  </si>
  <si>
    <r>
      <t xml:space="preserve">  Metinė</t>
    </r>
    <r>
      <rPr>
        <u/>
        <sz val="8"/>
        <rFont val="Arial"/>
        <family val="2"/>
        <charset val="186"/>
      </rPr>
      <t>, ketvirtinė</t>
    </r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</si>
  <si>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</si>
  <si>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</si>
  <si>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</si>
  <si>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</si>
  <si>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</si>
  <si>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</si>
  <si>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</si>
  <si>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</si>
  <si>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</si>
  <si>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</si>
  <si>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</si>
  <si>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</si>
  <si>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</si>
  <si>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</si>
  <si>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</si>
  <si>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</si>
  <si>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</si>
  <si>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</si>
  <si>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</si>
  <si>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</si>
  <si>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</si>
  <si>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</si>
  <si>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</si>
  <si>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</si>
  <si>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</si>
  <si>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</si>
  <si>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</si>
  <si>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</si>
  <si>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</si>
  <si>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</si>
  <si>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</si>
  <si>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</si>
  <si>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</si>
  <si>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</si>
  <si>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</si>
  <si>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</si>
  <si>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</si>
  <si>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</si>
  <si>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</si>
  <si>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</si>
  <si>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</si>
  <si>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</si>
  <si>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</si>
  <si>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 PAŽYMA APIE PAJAMAS UŽ PASLAUGAS IR NUOMĄ  2021 M. rugsėjo  MĖN. 30 D. </t>
  </si>
  <si>
    <t>2021 10        Nr.</t>
  </si>
  <si>
    <t>2021-10-     Nr.______</t>
  </si>
  <si>
    <t>SAVIVALDYBĖS BIUDŽETINIŲ ĮSTAIGŲ  PAJAMŲ ĮMOKŲ ATASKAITA UŽ  2021 METŲ III KETVIRTĮ</t>
  </si>
  <si>
    <t xml:space="preserve">2021-10-  Nr. </t>
  </si>
  <si>
    <t>Vilia Rimkuvienė</t>
  </si>
  <si>
    <t>2021 M. RUGSĖJO MĖN. 30 D.</t>
  </si>
  <si>
    <t>2021.10.    Nr.________________</t>
  </si>
  <si>
    <t>2021.10.   Nr.________________</t>
  </si>
  <si>
    <t>Materialiojo ir nematerialiojo turto įsigijimo, finansinio turto padidėjimo ir finasinių įsipareigojimų vykdymo išlaidos</t>
  </si>
  <si>
    <t>Materialiojo ir nematerialiojo turto įsigijimo įsipareigojimų vykdymo išlaidos</t>
  </si>
  <si>
    <t>Kitų mašinų ir įrengimų įsigijimo išlaidos</t>
  </si>
  <si>
    <t>2021.10.     Nr.________________</t>
  </si>
  <si>
    <t xml:space="preserve">PAŽYMA PRIE MOKĖTINŲ SUMŲ 2021 M.  rugsėjo  MĖN. 30 D. ATASKAITOS 9 PRIEDO </t>
  </si>
  <si>
    <t>3.1.1.3.1.2</t>
  </si>
  <si>
    <t>2021 m. rugsėjo mėn. 30 d.</t>
  </si>
  <si>
    <t>3 ketvirtis</t>
  </si>
  <si>
    <t xml:space="preserve">            2021.10.   Nr.________________</t>
  </si>
  <si>
    <t xml:space="preserve">                                                      (data)</t>
  </si>
  <si>
    <t>2021-10-    Nr.______</t>
  </si>
  <si>
    <t>IKIMOKYKLINIŲ, VISŲ TIPŲ BENDROJO UGDYMO MOKYKLŲ, KITŲ ŠVIETIMO ĮSTAIGŲ TINKLO, KONTINGENTO, ETATŲ  IR IŠLAIDŲ DARBO UŽMOKESČIUI  PLANO ĮVYKDYMO ATASKAITA 2021  M. rugsėjo mėn.  30  D.</t>
  </si>
  <si>
    <t>2021-10-    Nr.</t>
  </si>
  <si>
    <t>2021 m. rugsėjo 20 d. įsakymo Nr.1K-304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</si>
</sst>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6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sz val="10"/>
      <color rgb="FF00000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6.5"/>
      <name val="Times New Roman"/>
      <family val="1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  <family val="2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9"/>
      <color indexed="8"/>
      <name val="Times New Roman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u/>
      <sz val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10"/>
      <color indexed="8"/>
      <name val="Times New Roman Baltic"/>
      <charset val="186"/>
    </font>
    <font>
      <b/>
      <sz val="9"/>
      <color indexed="8"/>
      <name val="Times New Roman Baltic"/>
      <charset val="186"/>
    </font>
    <font>
      <sz val="10"/>
      <name val="Times New Roman Baltic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rgb="FFFFFFCC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 applyFill="0" applyProtection="0"/>
    <xf numFmtId="0" fontId="23" fillId="0" borderId="0"/>
    <xf numFmtId="0" fontId="36" fillId="0" borderId="0"/>
    <xf numFmtId="0" fontId="38" fillId="0" borderId="0"/>
    <xf numFmtId="0" fontId="29" fillId="0" borderId="0"/>
    <xf numFmtId="0" fontId="36" fillId="0" borderId="0"/>
  </cellStyleXfs>
  <cellXfs count="625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24" fillId="0" borderId="0" xfId="1" applyFont="1"/>
    <xf numFmtId="0" fontId="25" fillId="0" borderId="0" xfId="1" applyFont="1"/>
    <xf numFmtId="0" fontId="23" fillId="0" borderId="0" xfId="1"/>
    <xf numFmtId="0" fontId="24" fillId="0" borderId="0" xfId="1" applyFont="1" applyAlignment="1">
      <alignment horizontal="left" wrapText="1"/>
    </xf>
    <xf numFmtId="0" fontId="24" fillId="0" borderId="0" xfId="1" applyFont="1" applyAlignment="1">
      <alignment wrapText="1"/>
    </xf>
    <xf numFmtId="0" fontId="26" fillId="0" borderId="0" xfId="1" applyFont="1"/>
    <xf numFmtId="0" fontId="26" fillId="0" borderId="0" xfId="1" applyFont="1" applyAlignment="1">
      <alignment horizontal="center"/>
    </xf>
    <xf numFmtId="0" fontId="27" fillId="0" borderId="0" xfId="1" applyFont="1"/>
    <xf numFmtId="0" fontId="28" fillId="0" borderId="0" xfId="1" applyFont="1"/>
    <xf numFmtId="0" fontId="30" fillId="0" borderId="0" xfId="1" applyFont="1" applyAlignment="1">
      <alignment wrapText="1"/>
    </xf>
    <xf numFmtId="0" fontId="30" fillId="0" borderId="0" xfId="1" applyFont="1"/>
    <xf numFmtId="14" fontId="28" fillId="0" borderId="0" xfId="1" applyNumberFormat="1" applyFont="1" applyAlignment="1">
      <alignment horizontal="center"/>
    </xf>
    <xf numFmtId="0" fontId="2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right"/>
    </xf>
    <xf numFmtId="0" fontId="31" fillId="0" borderId="0" xfId="1" applyFont="1"/>
    <xf numFmtId="0" fontId="29" fillId="0" borderId="23" xfId="1" applyFont="1" applyBorder="1" applyAlignment="1">
      <alignment wrapText="1"/>
    </xf>
    <xf numFmtId="0" fontId="29" fillId="0" borderId="16" xfId="1" applyFont="1" applyBorder="1" applyAlignment="1">
      <alignment wrapText="1"/>
    </xf>
    <xf numFmtId="0" fontId="29" fillId="0" borderId="24" xfId="1" applyFont="1" applyBorder="1" applyAlignment="1">
      <alignment wrapText="1"/>
    </xf>
    <xf numFmtId="0" fontId="32" fillId="0" borderId="26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2" fillId="0" borderId="26" xfId="1" applyFont="1" applyBorder="1" applyAlignment="1">
      <alignment horizontal="left" vertical="center"/>
    </xf>
    <xf numFmtId="2" fontId="33" fillId="0" borderId="26" xfId="1" applyNumberFormat="1" applyFont="1" applyBorder="1" applyAlignment="1">
      <alignment horizontal="center"/>
    </xf>
    <xf numFmtId="0" fontId="33" fillId="0" borderId="26" xfId="1" applyFont="1" applyBorder="1"/>
    <xf numFmtId="0" fontId="32" fillId="0" borderId="26" xfId="1" applyFont="1" applyBorder="1" applyAlignment="1">
      <alignment horizontal="left" vertical="top" wrapText="1"/>
    </xf>
    <xf numFmtId="2" fontId="25" fillId="0" borderId="26" xfId="1" applyNumberFormat="1" applyFont="1" applyBorder="1" applyAlignment="1">
      <alignment horizontal="center"/>
    </xf>
    <xf numFmtId="0" fontId="25" fillId="0" borderId="26" xfId="1" applyFont="1" applyBorder="1"/>
    <xf numFmtId="0" fontId="25" fillId="0" borderId="26" xfId="1" applyFont="1" applyBorder="1" applyAlignment="1">
      <alignment horizontal="center"/>
    </xf>
    <xf numFmtId="0" fontId="24" fillId="0" borderId="26" xfId="1" applyFont="1" applyBorder="1"/>
    <xf numFmtId="0" fontId="26" fillId="0" borderId="26" xfId="1" applyFont="1" applyBorder="1" applyAlignment="1">
      <alignment horizontal="right" vertical="center" wrapText="1"/>
    </xf>
    <xf numFmtId="2" fontId="25" fillId="0" borderId="21" xfId="1" applyNumberFormat="1" applyFont="1" applyBorder="1" applyAlignment="1">
      <alignment horizontal="center"/>
    </xf>
    <xf numFmtId="0" fontId="24" fillId="0" borderId="16" xfId="1" applyFont="1" applyBorder="1"/>
    <xf numFmtId="0" fontId="24" fillId="0" borderId="0" xfId="1" applyFont="1" applyAlignment="1">
      <alignment vertical="top" wrapText="1"/>
    </xf>
    <xf numFmtId="0" fontId="24" fillId="0" borderId="0" xfId="1" applyFont="1" applyAlignment="1">
      <alignment horizontal="center" vertical="top"/>
    </xf>
    <xf numFmtId="0" fontId="24" fillId="0" borderId="0" xfId="1" applyFont="1" applyAlignment="1">
      <alignment vertical="top"/>
    </xf>
    <xf numFmtId="0" fontId="28" fillId="0" borderId="0" xfId="1" applyFont="1" applyAlignment="1">
      <alignment vertical="top"/>
    </xf>
    <xf numFmtId="0" fontId="24" fillId="0" borderId="0" xfId="1" applyFont="1" applyAlignment="1">
      <alignment horizontal="center" vertical="top" wrapText="1"/>
    </xf>
    <xf numFmtId="0" fontId="28" fillId="0" borderId="0" xfId="1" applyFont="1" applyAlignment="1">
      <alignment horizontal="center" vertical="top"/>
    </xf>
    <xf numFmtId="0" fontId="34" fillId="0" borderId="0" xfId="1" applyFont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top"/>
    </xf>
    <xf numFmtId="0" fontId="33" fillId="0" borderId="0" xfId="0" applyFont="1" applyProtection="1">
      <protection locked="0"/>
    </xf>
    <xf numFmtId="0" fontId="33" fillId="0" borderId="0" xfId="0" applyFont="1"/>
    <xf numFmtId="0" fontId="37" fillId="0" borderId="0" xfId="2" applyFont="1" applyProtection="1">
      <protection locked="0"/>
    </xf>
    <xf numFmtId="0" fontId="33" fillId="0" borderId="0" xfId="0" applyFont="1" applyAlignment="1" applyProtection="1">
      <alignment wrapText="1"/>
      <protection locked="0"/>
    </xf>
    <xf numFmtId="0" fontId="33" fillId="0" borderId="0" xfId="0" applyFont="1" applyAlignment="1">
      <alignment wrapText="1"/>
    </xf>
    <xf numFmtId="0" fontId="39" fillId="0" borderId="0" xfId="0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40" fillId="0" borderId="0" xfId="2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42" fillId="0" borderId="28" xfId="0" applyFont="1" applyBorder="1" applyProtection="1">
      <protection locked="0"/>
    </xf>
    <xf numFmtId="0" fontId="42" fillId="0" borderId="30" xfId="0" applyFont="1" applyBorder="1" applyProtection="1">
      <protection locked="0"/>
    </xf>
    <xf numFmtId="0" fontId="32" fillId="0" borderId="0" xfId="0" applyFont="1" applyProtection="1">
      <protection locked="0"/>
    </xf>
    <xf numFmtId="1" fontId="44" fillId="0" borderId="0" xfId="0" applyNumberFormat="1" applyFont="1" applyProtection="1">
      <protection locked="0"/>
    </xf>
    <xf numFmtId="0" fontId="39" fillId="0" borderId="30" xfId="5" applyFont="1" applyBorder="1" applyAlignment="1" applyProtection="1">
      <alignment horizontal="center" vertical="center" wrapText="1"/>
      <protection locked="0"/>
    </xf>
    <xf numFmtId="0" fontId="45" fillId="0" borderId="30" xfId="3" applyFont="1" applyBorder="1" applyAlignment="1" applyProtection="1">
      <alignment horizontal="center" vertical="top" wrapText="1"/>
      <protection locked="0"/>
    </xf>
    <xf numFmtId="0" fontId="45" fillId="0" borderId="28" xfId="5" applyFont="1" applyBorder="1" applyAlignment="1" applyProtection="1">
      <alignment horizontal="center" vertical="top" wrapText="1"/>
      <protection locked="0"/>
    </xf>
    <xf numFmtId="0" fontId="45" fillId="0" borderId="30" xfId="0" applyFont="1" applyBorder="1" applyAlignment="1" applyProtection="1">
      <alignment vertical="top"/>
      <protection locked="0"/>
    </xf>
    <xf numFmtId="0" fontId="32" fillId="0" borderId="31" xfId="0" applyFont="1" applyBorder="1" applyProtection="1">
      <protection locked="0"/>
    </xf>
    <xf numFmtId="164" fontId="43" fillId="0" borderId="0" xfId="4" applyNumberFormat="1" applyFont="1" applyAlignment="1" applyProtection="1">
      <alignment horizontal="center"/>
      <protection locked="0"/>
    </xf>
    <xf numFmtId="0" fontId="33" fillId="0" borderId="30" xfId="3" applyFont="1" applyBorder="1" applyAlignment="1" applyProtection="1">
      <alignment vertical="center" wrapText="1"/>
      <protection locked="0"/>
    </xf>
    <xf numFmtId="0" fontId="33" fillId="0" borderId="30" xfId="3" applyFont="1" applyBorder="1" applyProtection="1">
      <protection locked="0"/>
    </xf>
    <xf numFmtId="0" fontId="33" fillId="0" borderId="28" xfId="3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/>
      <protection locked="0"/>
    </xf>
    <xf numFmtId="0" fontId="24" fillId="0" borderId="27" xfId="0" applyFont="1" applyBorder="1" applyAlignment="1" applyProtection="1">
      <alignment horizontal="left"/>
      <protection locked="0"/>
    </xf>
    <xf numFmtId="0" fontId="33" fillId="0" borderId="30" xfId="3" applyFont="1" applyBorder="1" applyAlignment="1" applyProtection="1">
      <alignment horizontal="right"/>
      <protection locked="0"/>
    </xf>
    <xf numFmtId="0" fontId="33" fillId="0" borderId="28" xfId="3" applyFont="1" applyBorder="1" applyAlignment="1" applyProtection="1">
      <alignment horizontal="right"/>
      <protection locked="0"/>
    </xf>
    <xf numFmtId="0" fontId="24" fillId="0" borderId="30" xfId="0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right"/>
      <protection locked="0"/>
    </xf>
    <xf numFmtId="164" fontId="46" fillId="0" borderId="0" xfId="4" applyNumberFormat="1" applyFont="1" applyProtection="1">
      <protection locked="0"/>
    </xf>
    <xf numFmtId="164" fontId="46" fillId="0" borderId="0" xfId="4" applyNumberFormat="1" applyFont="1" applyAlignment="1" applyProtection="1">
      <alignment horizontal="left"/>
      <protection locked="0"/>
    </xf>
    <xf numFmtId="164" fontId="46" fillId="0" borderId="0" xfId="4" applyNumberFormat="1" applyFont="1" applyAlignment="1" applyProtection="1">
      <alignment horizontal="center"/>
      <protection locked="0"/>
    </xf>
    <xf numFmtId="1" fontId="44" fillId="0" borderId="30" xfId="0" applyNumberFormat="1" applyFont="1" applyBorder="1" applyAlignment="1" applyProtection="1">
      <alignment horizontal="center"/>
      <protection locked="0"/>
    </xf>
    <xf numFmtId="0" fontId="33" fillId="0" borderId="0" xfId="3" applyFont="1" applyAlignment="1" applyProtection="1">
      <alignment vertical="center" wrapText="1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33" fillId="0" borderId="0" xfId="3" applyFont="1" applyProtection="1">
      <protection locked="0"/>
    </xf>
    <xf numFmtId="164" fontId="37" fillId="0" borderId="0" xfId="4" applyNumberFormat="1" applyFont="1" applyProtection="1">
      <protection locked="0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32" fillId="0" borderId="45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 wrapText="1"/>
      <protection locked="0"/>
    </xf>
    <xf numFmtId="0" fontId="32" fillId="0" borderId="40" xfId="0" applyFont="1" applyBorder="1" applyAlignment="1" applyProtection="1">
      <alignment horizontal="center" vertical="center" wrapText="1"/>
      <protection locked="0"/>
    </xf>
    <xf numFmtId="0" fontId="32" fillId="0" borderId="49" xfId="0" applyFont="1" applyBorder="1" applyAlignment="1">
      <alignment horizontal="center" wrapText="1"/>
    </xf>
    <xf numFmtId="0" fontId="32" fillId="0" borderId="45" xfId="0" applyFont="1" applyBorder="1" applyAlignment="1">
      <alignment horizontal="center" wrapText="1"/>
    </xf>
    <xf numFmtId="0" fontId="32" fillId="0" borderId="30" xfId="0" applyFont="1" applyBorder="1" applyAlignment="1">
      <alignment horizontal="center" wrapText="1"/>
    </xf>
    <xf numFmtId="0" fontId="32" fillId="0" borderId="28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2" fillId="0" borderId="39" xfId="0" applyFont="1" applyBorder="1" applyAlignment="1">
      <alignment horizontal="center" wrapText="1"/>
    </xf>
    <xf numFmtId="0" fontId="32" fillId="0" borderId="50" xfId="0" applyFont="1" applyBorder="1" applyAlignment="1">
      <alignment horizontal="center" wrapText="1"/>
    </xf>
    <xf numFmtId="0" fontId="32" fillId="0" borderId="49" xfId="0" applyFont="1" applyBorder="1" applyAlignment="1">
      <alignment wrapText="1"/>
    </xf>
    <xf numFmtId="0" fontId="38" fillId="0" borderId="39" xfId="0" applyFont="1" applyBorder="1" applyAlignment="1">
      <alignment horizontal="right" wrapText="1"/>
    </xf>
    <xf numFmtId="0" fontId="38" fillId="0" borderId="30" xfId="0" applyFont="1" applyBorder="1" applyAlignment="1">
      <alignment horizontal="right" wrapText="1"/>
    </xf>
    <xf numFmtId="0" fontId="38" fillId="0" borderId="28" xfId="0" applyFont="1" applyBorder="1" applyAlignment="1">
      <alignment horizontal="right" wrapText="1"/>
    </xf>
    <xf numFmtId="0" fontId="38" fillId="0" borderId="40" xfId="0" applyFont="1" applyBorder="1" applyAlignment="1">
      <alignment horizontal="right" wrapText="1"/>
    </xf>
    <xf numFmtId="0" fontId="38" fillId="0" borderId="45" xfId="0" applyFont="1" applyBorder="1" applyAlignment="1">
      <alignment horizontal="right" wrapText="1"/>
    </xf>
    <xf numFmtId="4" fontId="38" fillId="5" borderId="50" xfId="0" applyNumberFormat="1" applyFont="1" applyFill="1" applyBorder="1" applyAlignment="1">
      <alignment horizontal="right" wrapText="1"/>
    </xf>
    <xf numFmtId="2" fontId="38" fillId="0" borderId="45" xfId="0" applyNumberFormat="1" applyFont="1" applyBorder="1" applyAlignment="1">
      <alignment horizontal="right" wrapText="1"/>
    </xf>
    <xf numFmtId="0" fontId="48" fillId="0" borderId="49" xfId="0" applyFont="1" applyBorder="1" applyAlignment="1">
      <alignment horizontal="left" wrapText="1"/>
    </xf>
    <xf numFmtId="0" fontId="38" fillId="0" borderId="49" xfId="0" applyFont="1" applyBorder="1" applyAlignment="1">
      <alignment horizontal="left" wrapText="1"/>
    </xf>
    <xf numFmtId="0" fontId="38" fillId="0" borderId="49" xfId="0" applyFont="1" applyBorder="1" applyAlignment="1" applyProtection="1">
      <alignment horizontal="left" wrapText="1"/>
      <protection locked="0"/>
    </xf>
    <xf numFmtId="0" fontId="38" fillId="0" borderId="45" xfId="0" applyFont="1" applyBorder="1" applyAlignment="1" applyProtection="1">
      <alignment horizontal="right" wrapText="1"/>
      <protection locked="0"/>
    </xf>
    <xf numFmtId="0" fontId="38" fillId="0" borderId="30" xfId="0" applyFont="1" applyBorder="1" applyAlignment="1" applyProtection="1">
      <alignment horizontal="right" wrapText="1"/>
      <protection locked="0"/>
    </xf>
    <xf numFmtId="0" fontId="44" fillId="0" borderId="30" xfId="0" applyFont="1" applyBorder="1" applyAlignment="1" applyProtection="1">
      <alignment horizontal="right" wrapText="1"/>
      <protection locked="0"/>
    </xf>
    <xf numFmtId="0" fontId="38" fillId="0" borderId="28" xfId="0" applyFont="1" applyBorder="1" applyAlignment="1" applyProtection="1">
      <alignment horizontal="right" wrapText="1"/>
      <protection locked="0"/>
    </xf>
    <xf numFmtId="0" fontId="38" fillId="0" borderId="40" xfId="0" applyFont="1" applyBorder="1" applyAlignment="1" applyProtection="1">
      <alignment horizontal="right" wrapText="1"/>
      <protection locked="0"/>
    </xf>
    <xf numFmtId="0" fontId="49" fillId="0" borderId="49" xfId="0" applyFont="1" applyBorder="1" applyAlignment="1" applyProtection="1">
      <alignment horizontal="left" wrapText="1"/>
      <protection locked="0"/>
    </xf>
    <xf numFmtId="0" fontId="50" fillId="0" borderId="49" xfId="0" applyFont="1" applyBorder="1" applyAlignment="1" applyProtection="1">
      <alignment horizontal="left" wrapText="1"/>
      <protection locked="0"/>
    </xf>
    <xf numFmtId="0" fontId="44" fillId="0" borderId="49" xfId="0" applyFont="1" applyBorder="1" applyAlignment="1" applyProtection="1">
      <alignment horizontal="left" wrapText="1"/>
      <protection locked="0"/>
    </xf>
    <xf numFmtId="2" fontId="38" fillId="0" borderId="28" xfId="0" applyNumberFormat="1" applyFont="1" applyBorder="1" applyAlignment="1" applyProtection="1">
      <alignment horizontal="right" wrapText="1"/>
      <protection locked="0"/>
    </xf>
    <xf numFmtId="0" fontId="51" fillId="0" borderId="51" xfId="0" applyFont="1" applyBorder="1" applyAlignment="1">
      <alignment horizontal="left" wrapText="1"/>
    </xf>
    <xf numFmtId="0" fontId="38" fillId="0" borderId="41" xfId="0" applyFont="1" applyBorder="1" applyAlignment="1" applyProtection="1">
      <alignment horizontal="right" wrapText="1"/>
      <protection locked="0"/>
    </xf>
    <xf numFmtId="0" fontId="38" fillId="0" borderId="42" xfId="0" applyFont="1" applyBorder="1" applyAlignment="1" applyProtection="1">
      <alignment horizontal="right" wrapText="1"/>
      <protection locked="0"/>
    </xf>
    <xf numFmtId="0" fontId="44" fillId="0" borderId="42" xfId="0" applyFont="1" applyBorder="1" applyAlignment="1" applyProtection="1">
      <alignment horizontal="right" wrapText="1"/>
      <protection locked="0"/>
    </xf>
    <xf numFmtId="0" fontId="38" fillId="0" borderId="52" xfId="0" applyFont="1" applyBorder="1" applyAlignment="1" applyProtection="1">
      <alignment horizontal="right" wrapText="1"/>
      <protection locked="0"/>
    </xf>
    <xf numFmtId="0" fontId="38" fillId="0" borderId="53" xfId="0" applyFont="1" applyBorder="1" applyAlignment="1" applyProtection="1">
      <alignment horizontal="right" wrapText="1"/>
      <protection locked="0"/>
    </xf>
    <xf numFmtId="4" fontId="38" fillId="5" borderId="43" xfId="0" applyNumberFormat="1" applyFont="1" applyFill="1" applyBorder="1" applyAlignment="1">
      <alignment horizontal="right" wrapText="1"/>
    </xf>
    <xf numFmtId="0" fontId="38" fillId="0" borderId="41" xfId="0" applyFont="1" applyBorder="1" applyAlignment="1">
      <alignment horizontal="right" wrapText="1"/>
    </xf>
    <xf numFmtId="2" fontId="38" fillId="0" borderId="52" xfId="0" applyNumberFormat="1" applyFont="1" applyBorder="1" applyAlignment="1" applyProtection="1">
      <alignment horizontal="right" wrapText="1"/>
      <protection locked="0"/>
    </xf>
    <xf numFmtId="0" fontId="52" fillId="5" borderId="54" xfId="0" applyFont="1" applyFill="1" applyBorder="1" applyAlignment="1">
      <alignment horizontal="left" wrapText="1"/>
    </xf>
    <xf numFmtId="0" fontId="52" fillId="5" borderId="55" xfId="0" applyFont="1" applyFill="1" applyBorder="1" applyAlignment="1">
      <alignment horizontal="right" wrapText="1"/>
    </xf>
    <xf numFmtId="0" fontId="52" fillId="5" borderId="56" xfId="0" applyFont="1" applyFill="1" applyBorder="1" applyAlignment="1">
      <alignment horizontal="right" wrapText="1"/>
    </xf>
    <xf numFmtId="0" fontId="52" fillId="5" borderId="57" xfId="0" applyFont="1" applyFill="1" applyBorder="1" applyAlignment="1">
      <alignment horizontal="right" wrapText="1"/>
    </xf>
    <xf numFmtId="4" fontId="38" fillId="5" borderId="57" xfId="0" applyNumberFormat="1" applyFont="1" applyFill="1" applyBorder="1" applyAlignment="1">
      <alignment horizontal="right" wrapText="1"/>
    </xf>
    <xf numFmtId="2" fontId="52" fillId="5" borderId="55" xfId="0" applyNumberFormat="1" applyFont="1" applyFill="1" applyBorder="1" applyAlignment="1">
      <alignment horizontal="right" wrapText="1"/>
    </xf>
    <xf numFmtId="0" fontId="53" fillId="5" borderId="58" xfId="0" applyFont="1" applyFill="1" applyBorder="1" applyAlignment="1">
      <alignment horizontal="left" wrapText="1"/>
    </xf>
    <xf numFmtId="0" fontId="52" fillId="5" borderId="59" xfId="0" applyFont="1" applyFill="1" applyBorder="1" applyAlignment="1">
      <alignment horizontal="right" wrapText="1"/>
    </xf>
    <xf numFmtId="0" fontId="52" fillId="5" borderId="60" xfId="0" applyFont="1" applyFill="1" applyBorder="1" applyAlignment="1">
      <alignment horizontal="right" wrapText="1"/>
    </xf>
    <xf numFmtId="0" fontId="52" fillId="5" borderId="61" xfId="0" applyFont="1" applyFill="1" applyBorder="1" applyAlignment="1">
      <alignment horizontal="right" wrapText="1"/>
    </xf>
    <xf numFmtId="4" fontId="38" fillId="5" borderId="61" xfId="0" applyNumberFormat="1" applyFont="1" applyFill="1" applyBorder="1" applyAlignment="1">
      <alignment horizontal="right" wrapText="1"/>
    </xf>
    <xf numFmtId="2" fontId="52" fillId="5" borderId="59" xfId="0" applyNumberFormat="1" applyFont="1" applyFill="1" applyBorder="1" applyAlignment="1">
      <alignment horizontal="right" wrapText="1"/>
    </xf>
    <xf numFmtId="0" fontId="33" fillId="5" borderId="44" xfId="0" applyFont="1" applyFill="1" applyBorder="1"/>
    <xf numFmtId="0" fontId="33" fillId="5" borderId="46" xfId="0" applyFont="1" applyFill="1" applyBorder="1"/>
    <xf numFmtId="0" fontId="33" fillId="5" borderId="47" xfId="0" applyFont="1" applyFill="1" applyBorder="1"/>
    <xf numFmtId="0" fontId="33" fillId="5" borderId="48" xfId="0" applyFont="1" applyFill="1" applyBorder="1"/>
    <xf numFmtId="4" fontId="38" fillId="5" borderId="48" xfId="0" applyNumberFormat="1" applyFont="1" applyFill="1" applyBorder="1" applyAlignment="1">
      <alignment horizontal="right" wrapText="1"/>
    </xf>
    <xf numFmtId="0" fontId="49" fillId="5" borderId="49" xfId="0" applyFont="1" applyFill="1" applyBorder="1" applyAlignment="1" applyProtection="1">
      <alignment horizontal="left" wrapText="1"/>
      <protection locked="0"/>
    </xf>
    <xf numFmtId="0" fontId="33" fillId="5" borderId="45" xfId="0" applyFont="1" applyFill="1" applyBorder="1"/>
    <xf numFmtId="0" fontId="33" fillId="5" borderId="30" xfId="0" applyFont="1" applyFill="1" applyBorder="1"/>
    <xf numFmtId="0" fontId="33" fillId="5" borderId="50" xfId="0" applyFont="1" applyFill="1" applyBorder="1"/>
    <xf numFmtId="2" fontId="33" fillId="5" borderId="45" xfId="0" applyNumberFormat="1" applyFont="1" applyFill="1" applyBorder="1"/>
    <xf numFmtId="0" fontId="33" fillId="5" borderId="49" xfId="0" applyFont="1" applyFill="1" applyBorder="1"/>
    <xf numFmtId="0" fontId="49" fillId="5" borderId="58" xfId="0" applyFont="1" applyFill="1" applyBorder="1" applyAlignment="1" applyProtection="1">
      <alignment horizontal="left" wrapText="1"/>
      <protection locked="0"/>
    </xf>
    <xf numFmtId="0" fontId="33" fillId="5" borderId="59" xfId="0" applyFont="1" applyFill="1" applyBorder="1"/>
    <xf numFmtId="0" fontId="33" fillId="5" borderId="60" xfId="0" applyFont="1" applyFill="1" applyBorder="1"/>
    <xf numFmtId="0" fontId="33" fillId="5" borderId="61" xfId="0" applyFont="1" applyFill="1" applyBorder="1"/>
    <xf numFmtId="0" fontId="35" fillId="0" borderId="0" xfId="0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0" fontId="33" fillId="0" borderId="27" xfId="0" applyFont="1" applyBorder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55" fillId="0" borderId="30" xfId="3" applyFont="1" applyBorder="1" applyAlignment="1" applyProtection="1">
      <alignment horizontal="center" vertical="top" wrapText="1"/>
      <protection locked="0"/>
    </xf>
    <xf numFmtId="0" fontId="0" fillId="0" borderId="0" xfId="0"/>
    <xf numFmtId="0" fontId="56" fillId="0" borderId="0" xfId="0" applyFont="1"/>
    <xf numFmtId="0" fontId="56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7" fillId="0" borderId="0" xfId="0" applyFont="1" applyAlignment="1">
      <alignment horizontal="right"/>
    </xf>
    <xf numFmtId="0" fontId="0" fillId="0" borderId="52" xfId="0" applyBorder="1"/>
    <xf numFmtId="0" fontId="0" fillId="0" borderId="62" xfId="0" applyBorder="1"/>
    <xf numFmtId="0" fontId="0" fillId="0" borderId="63" xfId="0" applyBorder="1"/>
    <xf numFmtId="0" fontId="56" fillId="0" borderId="52" xfId="0" applyFont="1" applyBorder="1"/>
    <xf numFmtId="0" fontId="56" fillId="0" borderId="42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56" fillId="0" borderId="66" xfId="0" applyFont="1" applyBorder="1" applyAlignment="1">
      <alignment horizontal="center"/>
    </xf>
    <xf numFmtId="0" fontId="56" fillId="0" borderId="31" xfId="0" applyFont="1" applyBorder="1"/>
    <xf numFmtId="0" fontId="0" fillId="0" borderId="64" xfId="0" applyBorder="1"/>
    <xf numFmtId="0" fontId="0" fillId="0" borderId="27" xfId="0" applyBorder="1"/>
    <xf numFmtId="0" fontId="0" fillId="0" borderId="65" xfId="0" applyBorder="1"/>
    <xf numFmtId="2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>
      <alignment horizontal="left"/>
    </xf>
    <xf numFmtId="0" fontId="62" fillId="0" borderId="0" xfId="0" applyFont="1" applyFill="1"/>
    <xf numFmtId="0" fontId="0" fillId="0" borderId="0" xfId="0" applyFill="1"/>
    <xf numFmtId="0" fontId="62" fillId="0" borderId="0" xfId="0" applyFont="1" applyFill="1" applyAlignment="1">
      <alignment horizontal="center" vertical="center" wrapText="1"/>
    </xf>
    <xf numFmtId="14" fontId="61" fillId="0" borderId="0" xfId="0" applyNumberFormat="1" applyFont="1" applyFill="1" applyAlignment="1">
      <alignment vertical="center" wrapText="1"/>
    </xf>
    <xf numFmtId="0" fontId="62" fillId="0" borderId="0" xfId="0" applyFont="1" applyFill="1" applyAlignment="1">
      <alignment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 wrapText="1"/>
    </xf>
    <xf numFmtId="0" fontId="62" fillId="0" borderId="26" xfId="0" applyFont="1" applyFill="1" applyBorder="1" applyAlignment="1">
      <alignment horizontal="left" vertical="center" wrapText="1"/>
    </xf>
    <xf numFmtId="0" fontId="62" fillId="0" borderId="26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right" vertical="center"/>
    </xf>
    <xf numFmtId="49" fontId="62" fillId="0" borderId="26" xfId="0" applyNumberFormat="1" applyFont="1" applyFill="1" applyBorder="1" applyAlignment="1">
      <alignment horizontal="center" vertical="center"/>
    </xf>
    <xf numFmtId="2" fontId="62" fillId="0" borderId="26" xfId="0" applyNumberFormat="1" applyFont="1" applyFill="1" applyBorder="1" applyAlignment="1">
      <alignment horizontal="right" vertical="center"/>
    </xf>
    <xf numFmtId="0" fontId="66" fillId="0" borderId="26" xfId="0" applyFont="1" applyFill="1" applyBorder="1" applyAlignment="1">
      <alignment horizontal="right" vertical="center"/>
    </xf>
    <xf numFmtId="49" fontId="61" fillId="0" borderId="26" xfId="0" applyNumberFormat="1" applyFont="1" applyFill="1" applyBorder="1" applyAlignment="1">
      <alignment horizontal="center" vertical="center"/>
    </xf>
    <xf numFmtId="2" fontId="61" fillId="0" borderId="26" xfId="0" applyNumberFormat="1" applyFont="1" applyFill="1" applyBorder="1" applyAlignment="1">
      <alignment horizontal="right" vertical="center"/>
    </xf>
    <xf numFmtId="0" fontId="6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49" fontId="62" fillId="0" borderId="0" xfId="0" applyNumberFormat="1" applyFont="1" applyFill="1" applyAlignment="1">
      <alignment horizontal="center" vertical="center"/>
    </xf>
    <xf numFmtId="2" fontId="62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left"/>
    </xf>
    <xf numFmtId="0" fontId="17" fillId="0" borderId="0" xfId="0" applyFont="1" applyFill="1" applyAlignment="1" applyProtection="1">
      <alignment horizontal="left"/>
    </xf>
    <xf numFmtId="0" fontId="68" fillId="0" borderId="0" xfId="0" applyFont="1" applyFill="1" applyAlignment="1" applyProtection="1">
      <alignment horizontal="left"/>
    </xf>
    <xf numFmtId="0" fontId="68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67" fillId="0" borderId="0" xfId="0" applyFont="1" applyFill="1" applyAlignment="1" applyProtection="1">
      <alignment horizontal="left"/>
    </xf>
    <xf numFmtId="0" fontId="69" fillId="0" borderId="0" xfId="0" applyFont="1" applyFill="1" applyAlignment="1" applyProtection="1">
      <alignment horizontal="right" vertical="center"/>
    </xf>
    <xf numFmtId="164" fontId="69" fillId="0" borderId="0" xfId="0" applyNumberFormat="1" applyFont="1" applyFill="1" applyAlignment="1" applyProtection="1">
      <alignment vertical="center"/>
    </xf>
    <xf numFmtId="164" fontId="67" fillId="0" borderId="0" xfId="0" applyNumberFormat="1" applyFont="1" applyFill="1" applyAlignment="1" applyProtection="1">
      <alignment horizontal="center"/>
    </xf>
    <xf numFmtId="164" fontId="67" fillId="0" borderId="0" xfId="0" applyNumberFormat="1" applyFont="1" applyFill="1" applyAlignment="1" applyProtection="1">
      <alignment horizontal="right" vertical="center"/>
    </xf>
    <xf numFmtId="0" fontId="69" fillId="0" borderId="1" xfId="0" applyFont="1" applyFill="1" applyBorder="1" applyProtection="1"/>
    <xf numFmtId="0" fontId="67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69" fillId="0" borderId="0" xfId="0" applyFont="1" applyFill="1" applyAlignment="1" applyProtection="1">
      <alignment horizontal="right"/>
    </xf>
    <xf numFmtId="0" fontId="67" fillId="0" borderId="6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 vertical="top"/>
    </xf>
    <xf numFmtId="0" fontId="67" fillId="0" borderId="1" xfId="0" applyFont="1" applyFill="1" applyBorder="1" applyAlignment="1" applyProtection="1">
      <alignment horizontal="center" vertical="top"/>
    </xf>
    <xf numFmtId="0" fontId="22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2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vertical="center" wrapText="1"/>
    </xf>
    <xf numFmtId="0" fontId="22" fillId="0" borderId="0" xfId="0" applyFont="1" applyFill="1" applyProtection="1"/>
    <xf numFmtId="0" fontId="67" fillId="0" borderId="1" xfId="0" applyFont="1" applyFill="1" applyBorder="1" applyAlignment="1" applyProtection="1">
      <alignment vertical="center" wrapText="1"/>
    </xf>
    <xf numFmtId="2" fontId="67" fillId="0" borderId="1" xfId="0" applyNumberFormat="1" applyFont="1" applyFill="1" applyBorder="1" applyAlignment="1" applyProtection="1">
      <alignment horizontal="right" vertical="center"/>
    </xf>
    <xf numFmtId="2" fontId="22" fillId="7" borderId="1" xfId="0" applyNumberFormat="1" applyFont="1" applyFill="1" applyBorder="1" applyAlignment="1" applyProtection="1">
      <alignment horizontal="right" vertical="center"/>
    </xf>
    <xf numFmtId="0" fontId="67" fillId="0" borderId="1" xfId="0" applyFont="1" applyFill="1" applyBorder="1" applyAlignment="1" applyProtection="1">
      <alignment vertical="top" wrapText="1"/>
    </xf>
    <xf numFmtId="0" fontId="67" fillId="7" borderId="1" xfId="0" applyFont="1" applyFill="1" applyBorder="1" applyAlignment="1" applyProtection="1">
      <alignment vertical="center" wrapText="1"/>
    </xf>
    <xf numFmtId="1" fontId="22" fillId="0" borderId="1" xfId="0" applyNumberFormat="1" applyFont="1" applyFill="1" applyBorder="1" applyAlignment="1" applyProtection="1">
      <alignment horizontal="center" vertical="top"/>
    </xf>
    <xf numFmtId="1" fontId="67" fillId="0" borderId="1" xfId="0" applyNumberFormat="1" applyFont="1" applyFill="1" applyBorder="1" applyAlignment="1" applyProtection="1">
      <alignment horizontal="center" vertical="top" wrapText="1"/>
    </xf>
    <xf numFmtId="1" fontId="22" fillId="0" borderId="1" xfId="0" applyNumberFormat="1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vertical="top" wrapText="1"/>
    </xf>
    <xf numFmtId="0" fontId="67" fillId="0" borderId="0" xfId="0" applyFont="1" applyFill="1" applyAlignment="1" applyProtection="1">
      <alignment horizontal="center" vertical="top"/>
    </xf>
    <xf numFmtId="0" fontId="22" fillId="0" borderId="0" xfId="0" applyFont="1" applyFill="1" applyAlignment="1" applyProtection="1">
      <alignment horizontal="center" vertical="top" wrapText="1"/>
    </xf>
    <xf numFmtId="164" fontId="67" fillId="0" borderId="5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horizontal="center" vertical="center" wrapText="1"/>
    </xf>
    <xf numFmtId="0" fontId="67" fillId="0" borderId="0" xfId="0" applyFont="1" applyFill="1" applyAlignment="1" applyProtection="1">
      <alignment vertical="top"/>
    </xf>
    <xf numFmtId="0" fontId="67" fillId="0" borderId="67" xfId="0" applyFont="1" applyFill="1" applyBorder="1" applyAlignment="1" applyProtection="1">
      <alignment horizontal="left" vertical="center"/>
    </xf>
    <xf numFmtId="0" fontId="67" fillId="0" borderId="67" xfId="0" applyFont="1" applyFill="1" applyBorder="1" applyAlignment="1" applyProtection="1">
      <alignment horizontal="left"/>
    </xf>
    <xf numFmtId="0" fontId="69" fillId="0" borderId="0" xfId="0" applyFont="1" applyFill="1" applyAlignment="1" applyProtection="1">
      <alignment horizontal="center" vertical="center" wrapText="1"/>
    </xf>
    <xf numFmtId="0" fontId="68" fillId="0" borderId="0" xfId="0" applyFont="1" applyFill="1" applyAlignment="1" applyProtection="1">
      <alignment horizontal="left" vertical="center"/>
    </xf>
    <xf numFmtId="0" fontId="68" fillId="0" borderId="0" xfId="0" applyFont="1" applyFill="1" applyAlignment="1" applyProtection="1">
      <alignment horizontal="right" vertical="center"/>
    </xf>
    <xf numFmtId="0" fontId="2" fillId="0" borderId="68" xfId="0" applyFont="1" applyFill="1" applyBorder="1" applyAlignment="1" applyProtection="1">
      <alignment horizontal="center" vertical="top"/>
    </xf>
    <xf numFmtId="0" fontId="2" fillId="0" borderId="68" xfId="0" applyFont="1" applyFill="1" applyBorder="1" applyAlignment="1" applyProtection="1">
      <alignment horizontal="right" vertical="center"/>
    </xf>
    <xf numFmtId="0" fontId="70" fillId="0" borderId="0" xfId="0" applyFont="1" applyFill="1" applyAlignment="1" applyProtection="1">
      <alignment vertical="center"/>
    </xf>
    <xf numFmtId="0" fontId="70" fillId="0" borderId="0" xfId="0" applyFont="1" applyFill="1" applyAlignment="1" applyProtection="1">
      <alignment vertical="top"/>
    </xf>
    <xf numFmtId="0" fontId="70" fillId="0" borderId="0" xfId="0" applyFont="1" applyFill="1" applyProtection="1"/>
    <xf numFmtId="0" fontId="2" fillId="0" borderId="68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57" fillId="0" borderId="0" xfId="0" applyFont="1"/>
    <xf numFmtId="0" fontId="57" fillId="0" borderId="30" xfId="0" applyFont="1" applyBorder="1" applyAlignment="1">
      <alignment horizontal="center" wrapText="1"/>
    </xf>
    <xf numFmtId="0" fontId="57" fillId="0" borderId="30" xfId="0" applyFont="1" applyBorder="1" applyAlignment="1">
      <alignment horizontal="center"/>
    </xf>
    <xf numFmtId="0" fontId="57" fillId="0" borderId="30" xfId="0" applyFont="1" applyFill="1" applyBorder="1"/>
    <xf numFmtId="0" fontId="58" fillId="0" borderId="30" xfId="0" applyFont="1" applyBorder="1"/>
    <xf numFmtId="0" fontId="32" fillId="8" borderId="30" xfId="0" applyFont="1" applyFill="1" applyBorder="1"/>
    <xf numFmtId="0" fontId="32" fillId="0" borderId="30" xfId="0" applyFont="1" applyFill="1" applyBorder="1"/>
    <xf numFmtId="2" fontId="32" fillId="8" borderId="30" xfId="0" applyNumberFormat="1" applyFont="1" applyFill="1" applyBorder="1"/>
    <xf numFmtId="2" fontId="32" fillId="0" borderId="30" xfId="0" applyNumberFormat="1" applyFont="1" applyFill="1" applyBorder="1"/>
    <xf numFmtId="0" fontId="72" fillId="0" borderId="30" xfId="1" applyFont="1" applyBorder="1" applyAlignment="1">
      <alignment vertical="top" wrapText="1"/>
    </xf>
    <xf numFmtId="0" fontId="72" fillId="0" borderId="30" xfId="1" applyFont="1" applyBorder="1" applyAlignment="1">
      <alignment horizontal="left" vertical="top" wrapText="1"/>
    </xf>
    <xf numFmtId="0" fontId="57" fillId="0" borderId="30" xfId="0" applyFont="1" applyBorder="1"/>
    <xf numFmtId="0" fontId="58" fillId="0" borderId="30" xfId="0" applyFont="1" applyFill="1" applyBorder="1"/>
    <xf numFmtId="0" fontId="57" fillId="0" borderId="30" xfId="0" applyFont="1" applyBorder="1" applyAlignment="1">
      <alignment horizontal="right"/>
    </xf>
    <xf numFmtId="0" fontId="57" fillId="0" borderId="30" xfId="0" applyFont="1" applyBorder="1" applyAlignment="1">
      <alignment horizontal="left"/>
    </xf>
    <xf numFmtId="0" fontId="1" fillId="0" borderId="0" xfId="0" applyFont="1" applyFill="1" applyBorder="1" applyAlignment="1" applyProtection="1">
      <alignment vertical="top" wrapText="1"/>
    </xf>
    <xf numFmtId="2" fontId="1" fillId="0" borderId="9" xfId="0" applyNumberFormat="1" applyFont="1" applyFill="1" applyBorder="1" applyAlignment="1" applyProtection="1">
      <alignment horizontal="right" vertical="center" wrapText="1"/>
    </xf>
    <xf numFmtId="0" fontId="73" fillId="0" borderId="4" xfId="0" applyFont="1" applyFill="1" applyBorder="1" applyAlignment="1" applyProtection="1">
      <alignment vertical="top" wrapText="1"/>
    </xf>
    <xf numFmtId="0" fontId="74" fillId="0" borderId="9" xfId="0" applyFont="1" applyFill="1" applyBorder="1" applyAlignment="1" applyProtection="1">
      <alignment vertical="top" wrapText="1"/>
    </xf>
    <xf numFmtId="2" fontId="75" fillId="9" borderId="8" xfId="0" applyNumberFormat="1" applyFont="1" applyFill="1" applyBorder="1" applyAlignment="1" applyProtection="1">
      <alignment horizontal="right" vertical="center" wrapText="1"/>
    </xf>
    <xf numFmtId="2" fontId="1" fillId="9" borderId="8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center"/>
    </xf>
    <xf numFmtId="0" fontId="67" fillId="0" borderId="0" xfId="0" applyFont="1" applyFill="1" applyAlignment="1" applyProtection="1">
      <alignment horizontal="center"/>
    </xf>
    <xf numFmtId="0" fontId="67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67" fillId="0" borderId="0" xfId="0" applyFont="1" applyFill="1" applyAlignment="1" applyProtection="1">
      <alignment horizont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67" fillId="0" borderId="0" xfId="0" applyFont="1" applyFill="1" applyProtection="1"/>
    <xf numFmtId="0" fontId="22" fillId="0" borderId="1" xfId="0" applyFont="1" applyFill="1" applyBorder="1" applyAlignment="1" applyProtection="1">
      <alignment horizontal="center" vertical="center" wrapText="1"/>
    </xf>
    <xf numFmtId="0" fontId="67" fillId="0" borderId="1" xfId="0" applyFont="1" applyFill="1" applyBorder="1" applyAlignment="1" applyProtection="1">
      <alignment horizontal="center" vertical="center"/>
    </xf>
    <xf numFmtId="0" fontId="67" fillId="0" borderId="0" xfId="0" applyFont="1" applyFill="1" applyAlignment="1" applyProtection="1">
      <alignment vertical="center"/>
    </xf>
    <xf numFmtId="0" fontId="32" fillId="0" borderId="66" xfId="0" applyFont="1" applyFill="1" applyBorder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wrapText="1"/>
    </xf>
    <xf numFmtId="0" fontId="3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wrapText="1"/>
    </xf>
    <xf numFmtId="0" fontId="22" fillId="0" borderId="8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wrapText="1"/>
    </xf>
    <xf numFmtId="0" fontId="22" fillId="0" borderId="0" xfId="0" applyFont="1" applyFill="1" applyAlignment="1" applyProtection="1">
      <alignment horizontal="center"/>
    </xf>
    <xf numFmtId="0" fontId="67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67" fillId="0" borderId="5" xfId="0" applyFont="1" applyFill="1" applyBorder="1" applyAlignment="1" applyProtection="1">
      <alignment horizontal="center"/>
    </xf>
    <xf numFmtId="0" fontId="67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67" fillId="0" borderId="0" xfId="0" applyFont="1" applyFill="1" applyAlignment="1" applyProtection="1">
      <alignment horizont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67" fillId="0" borderId="0" xfId="0" applyFont="1" applyFill="1" applyAlignment="1" applyProtection="1">
      <alignment wrapText="1"/>
    </xf>
    <xf numFmtId="0" fontId="67" fillId="0" borderId="0" xfId="0" applyFont="1" applyFill="1" applyProtection="1"/>
    <xf numFmtId="0" fontId="22" fillId="0" borderId="1" xfId="0" applyFont="1" applyFill="1" applyBorder="1" applyAlignment="1" applyProtection="1">
      <alignment horizontal="center" vertical="center" wrapText="1"/>
    </xf>
    <xf numFmtId="0" fontId="67" fillId="0" borderId="1" xfId="0" applyFont="1" applyFill="1" applyBorder="1" applyAlignment="1" applyProtection="1">
      <alignment horizontal="center" vertical="center" wrapText="1"/>
    </xf>
    <xf numFmtId="2" fontId="22" fillId="0" borderId="1" xfId="0" applyNumberFormat="1" applyFont="1" applyFill="1" applyBorder="1" applyAlignment="1" applyProtection="1">
      <alignment horizontal="center"/>
    </xf>
    <xf numFmtId="0" fontId="67" fillId="0" borderId="1" xfId="0" applyFont="1" applyFill="1" applyBorder="1" applyProtection="1"/>
    <xf numFmtId="0" fontId="22" fillId="0" borderId="1" xfId="0" applyFont="1" applyFill="1" applyBorder="1" applyAlignment="1" applyProtection="1">
      <alignment horizontal="center"/>
    </xf>
    <xf numFmtId="0" fontId="67" fillId="0" borderId="1" xfId="0" applyFont="1" applyFill="1" applyBorder="1" applyAlignment="1" applyProtection="1">
      <alignment horizontal="center"/>
    </xf>
    <xf numFmtId="0" fontId="67" fillId="0" borderId="1" xfId="0" applyFont="1" applyFill="1" applyBorder="1" applyAlignment="1" applyProtection="1">
      <alignment horizontal="center" wrapText="1"/>
    </xf>
    <xf numFmtId="0" fontId="67" fillId="0" borderId="1" xfId="0" applyFont="1" applyFill="1" applyBorder="1" applyAlignment="1" applyProtection="1">
      <alignment horizontal="center" vertical="center"/>
    </xf>
    <xf numFmtId="0" fontId="67" fillId="0" borderId="0" xfId="0" applyFont="1" applyFill="1" applyAlignment="1" applyProtection="1">
      <alignment vertical="center"/>
    </xf>
    <xf numFmtId="0" fontId="57" fillId="0" borderId="0" xfId="0" applyFont="1" applyAlignment="1">
      <alignment horizontal="center"/>
    </xf>
    <xf numFmtId="0" fontId="57" fillId="0" borderId="62" xfId="0" applyFont="1" applyBorder="1" applyAlignment="1">
      <alignment horizontal="center"/>
    </xf>
    <xf numFmtId="0" fontId="0" fillId="0" borderId="0" xfId="0" applyAlignment="1">
      <alignment horizontal="left"/>
    </xf>
    <xf numFmtId="0" fontId="29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7" fillId="0" borderId="27" xfId="0" applyFont="1" applyBorder="1" applyAlignment="1">
      <alignment horizontal="right"/>
    </xf>
    <xf numFmtId="0" fontId="57" fillId="0" borderId="42" xfId="0" applyFont="1" applyBorder="1" applyAlignment="1">
      <alignment horizontal="center" vertical="center" wrapText="1"/>
    </xf>
    <xf numFmtId="0" fontId="57" fillId="0" borderId="66" xfId="0" applyFont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42" xfId="0" applyFont="1" applyBorder="1" applyAlignment="1">
      <alignment horizontal="center" vertical="center"/>
    </xf>
    <xf numFmtId="0" fontId="57" fillId="0" borderId="66" xfId="0" applyFont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/>
    </xf>
    <xf numFmtId="0" fontId="57" fillId="0" borderId="30" xfId="0" applyFont="1" applyBorder="1" applyAlignment="1">
      <alignment horizontal="center" wrapText="1"/>
    </xf>
    <xf numFmtId="0" fontId="57" fillId="0" borderId="0" xfId="0" applyFont="1" applyAlignment="1">
      <alignment horizontal="right"/>
    </xf>
    <xf numFmtId="0" fontId="57" fillId="0" borderId="30" xfId="0" applyFont="1" applyBorder="1"/>
    <xf numFmtId="0" fontId="0" fillId="0" borderId="27" xfId="0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65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wrapText="1"/>
    </xf>
    <xf numFmtId="0" fontId="63" fillId="0" borderId="17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 vertical="center" wrapText="1"/>
    </xf>
    <xf numFmtId="0" fontId="61" fillId="0" borderId="26" xfId="0" applyFont="1" applyFill="1" applyBorder="1" applyAlignment="1">
      <alignment horizontal="left" vertical="center" wrapText="1"/>
    </xf>
    <xf numFmtId="0" fontId="62" fillId="0" borderId="0" xfId="0" applyFont="1" applyFill="1" applyAlignment="1">
      <alignment horizontal="left" vertical="center" wrapText="1"/>
    </xf>
    <xf numFmtId="0" fontId="62" fillId="0" borderId="0" xfId="0" applyFont="1" applyFill="1" applyAlignment="1">
      <alignment horizontal="left"/>
    </xf>
    <xf numFmtId="0" fontId="61" fillId="6" borderId="19" xfId="0" applyFont="1" applyFill="1" applyBorder="1" applyAlignment="1">
      <alignment horizontal="center" vertical="center"/>
    </xf>
    <xf numFmtId="0" fontId="61" fillId="6" borderId="20" xfId="0" applyFont="1" applyFill="1" applyBorder="1" applyAlignment="1">
      <alignment horizontal="center" vertical="center"/>
    </xf>
    <xf numFmtId="0" fontId="61" fillId="6" borderId="21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horizontal="center"/>
    </xf>
    <xf numFmtId="0" fontId="62" fillId="0" borderId="16" xfId="0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6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60" fillId="0" borderId="27" xfId="0" applyFont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3" xfId="0" applyBorder="1"/>
    <xf numFmtId="0" fontId="56" fillId="0" borderId="64" xfId="0" applyFont="1" applyBorder="1" applyAlignment="1">
      <alignment horizontal="center"/>
    </xf>
    <xf numFmtId="0" fontId="56" fillId="0" borderId="65" xfId="0" applyFont="1" applyBorder="1" applyAlignment="1">
      <alignment horizontal="center"/>
    </xf>
    <xf numFmtId="0" fontId="56" fillId="0" borderId="31" xfId="0" applyFont="1" applyBorder="1" applyAlignment="1">
      <alignment horizontal="center"/>
    </xf>
    <xf numFmtId="0" fontId="56" fillId="0" borderId="32" xfId="0" applyFont="1" applyBorder="1" applyAlignment="1">
      <alignment horizontal="center"/>
    </xf>
    <xf numFmtId="0" fontId="0" fillId="0" borderId="32" xfId="0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52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42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0" fontId="56" fillId="0" borderId="42" xfId="0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2" fontId="0" fillId="0" borderId="5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0" fontId="0" fillId="0" borderId="52" xfId="0" applyBorder="1" applyAlignment="1">
      <alignment wrapText="1"/>
    </xf>
    <xf numFmtId="0" fontId="0" fillId="0" borderId="62" xfId="0" applyBorder="1"/>
    <xf numFmtId="0" fontId="0" fillId="0" borderId="28" xfId="0" applyFill="1" applyBorder="1" applyAlignment="1">
      <alignment horizontal="left" wrapText="1"/>
    </xf>
    <xf numFmtId="0" fontId="0" fillId="0" borderId="33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2" xfId="0" applyBorder="1" applyAlignment="1">
      <alignment horizontal="left" wrapText="1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5" xfId="0" applyBorder="1" applyAlignment="1">
      <alignment horizontal="left"/>
    </xf>
    <xf numFmtId="2" fontId="0" fillId="0" borderId="42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0" fontId="24" fillId="0" borderId="0" xfId="1" applyFont="1" applyAlignment="1">
      <alignment horizontal="center" vertical="top" wrapText="1"/>
    </xf>
    <xf numFmtId="0" fontId="23" fillId="0" borderId="0" xfId="1"/>
    <xf numFmtId="0" fontId="24" fillId="0" borderId="0" xfId="1" applyFont="1" applyAlignment="1">
      <alignment horizontal="center" vertical="top"/>
    </xf>
    <xf numFmtId="0" fontId="32" fillId="0" borderId="18" xfId="1" applyFont="1" applyBorder="1" applyAlignment="1">
      <alignment horizontal="center" vertical="center" wrapText="1"/>
    </xf>
    <xf numFmtId="0" fontId="29" fillId="0" borderId="25" xfId="1" applyFont="1" applyBorder="1"/>
    <xf numFmtId="0" fontId="28" fillId="0" borderId="16" xfId="1" applyFont="1" applyBorder="1" applyAlignment="1">
      <alignment horizontal="center"/>
    </xf>
    <xf numFmtId="0" fontId="29" fillId="0" borderId="16" xfId="1" applyFont="1" applyBorder="1"/>
    <xf numFmtId="0" fontId="24" fillId="0" borderId="16" xfId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9" fillId="0" borderId="17" xfId="1" applyFont="1" applyBorder="1"/>
    <xf numFmtId="0" fontId="30" fillId="0" borderId="0" xfId="1" applyFont="1" applyAlignment="1">
      <alignment horizontal="center" wrapText="1"/>
    </xf>
    <xf numFmtId="0" fontId="24" fillId="0" borderId="0" xfId="1" applyFont="1" applyAlignment="1">
      <alignment horizontal="center"/>
    </xf>
    <xf numFmtId="0" fontId="29" fillId="0" borderId="22" xfId="1" applyFont="1" applyBorder="1"/>
    <xf numFmtId="0" fontId="26" fillId="0" borderId="19" xfId="1" applyFont="1" applyBorder="1" applyAlignment="1">
      <alignment horizontal="center" vertical="center" wrapText="1"/>
    </xf>
    <xf numFmtId="0" fontId="29" fillId="0" borderId="20" xfId="1" applyFont="1" applyBorder="1"/>
    <xf numFmtId="0" fontId="29" fillId="0" borderId="21" xfId="1" applyFont="1" applyBorder="1"/>
    <xf numFmtId="0" fontId="26" fillId="0" borderId="0" xfId="1" applyFont="1" applyAlignment="1">
      <alignment horizontal="left"/>
    </xf>
    <xf numFmtId="0" fontId="24" fillId="0" borderId="0" xfId="1" applyFont="1" applyAlignment="1">
      <alignment horizontal="left" wrapText="1"/>
    </xf>
    <xf numFmtId="0" fontId="26" fillId="0" borderId="0" xfId="1" applyFont="1" applyAlignment="1">
      <alignment horizontal="center"/>
    </xf>
    <xf numFmtId="1" fontId="44" fillId="0" borderId="28" xfId="0" applyNumberFormat="1" applyFont="1" applyBorder="1" applyAlignment="1" applyProtection="1">
      <alignment horizontal="center"/>
      <protection locked="0"/>
    </xf>
    <xf numFmtId="1" fontId="44" fillId="0" borderId="29" xfId="0" applyNumberFormat="1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30" fillId="0" borderId="27" xfId="0" applyFont="1" applyBorder="1" applyAlignment="1" applyProtection="1">
      <alignment horizontal="center" wrapText="1"/>
      <protection locked="0"/>
    </xf>
    <xf numFmtId="0" fontId="26" fillId="0" borderId="0" xfId="3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/>
      <protection locked="0"/>
    </xf>
    <xf numFmtId="14" fontId="33" fillId="0" borderId="0" xfId="0" applyNumberFormat="1" applyFont="1" applyAlignment="1" applyProtection="1">
      <alignment horizontal="center"/>
      <protection locked="0"/>
    </xf>
    <xf numFmtId="0" fontId="41" fillId="0" borderId="0" xfId="2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33" fillId="0" borderId="28" xfId="0" applyFont="1" applyBorder="1" applyAlignment="1" applyProtection="1">
      <alignment horizontal="center"/>
      <protection locked="0"/>
    </xf>
    <xf numFmtId="0" fontId="33" fillId="0" borderId="29" xfId="0" applyFont="1" applyBorder="1" applyAlignment="1" applyProtection="1">
      <alignment horizontal="center"/>
      <protection locked="0"/>
    </xf>
    <xf numFmtId="164" fontId="43" fillId="0" borderId="0" xfId="4" applyNumberFormat="1" applyFont="1" applyAlignment="1" applyProtection="1">
      <alignment horizontal="center"/>
      <protection locked="0"/>
    </xf>
    <xf numFmtId="0" fontId="24" fillId="0" borderId="27" xfId="0" applyFont="1" applyBorder="1" applyAlignment="1" applyProtection="1">
      <alignment horizontal="center"/>
      <protection locked="0"/>
    </xf>
    <xf numFmtId="0" fontId="24" fillId="0" borderId="32" xfId="0" applyFont="1" applyBorder="1" applyAlignment="1" applyProtection="1">
      <alignment horizontal="center"/>
      <protection locked="0"/>
    </xf>
    <xf numFmtId="0" fontId="24" fillId="0" borderId="33" xfId="0" applyFont="1" applyBorder="1" applyAlignment="1" applyProtection="1">
      <alignment horizontal="center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0" borderId="38" xfId="0" applyFont="1" applyBorder="1" applyAlignment="1" applyProtection="1">
      <alignment horizontal="center" vertical="center" wrapText="1"/>
      <protection locked="0"/>
    </xf>
    <xf numFmtId="0" fontId="32" fillId="0" borderId="44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center" vertical="center" wrapText="1"/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24" fillId="0" borderId="39" xfId="0" applyFont="1" applyBorder="1" applyAlignment="1" applyProtection="1">
      <alignment horizontal="center" vertical="center" wrapText="1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center" vertical="center" wrapText="1"/>
      <protection locked="0"/>
    </xf>
    <xf numFmtId="0" fontId="32" fillId="0" borderId="41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2" fillId="0" borderId="42" xfId="0" applyFont="1" applyBorder="1" applyAlignment="1" applyProtection="1">
      <alignment horizontal="center" vertical="center" wrapText="1"/>
      <protection locked="0"/>
    </xf>
    <xf numFmtId="0" fontId="32" fillId="0" borderId="47" xfId="0" applyFont="1" applyBorder="1" applyAlignment="1" applyProtection="1">
      <alignment horizontal="center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32" fillId="0" borderId="48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wrapText="1"/>
      <protection locked="0"/>
    </xf>
    <xf numFmtId="0" fontId="35" fillId="0" borderId="62" xfId="0" applyFont="1" applyBorder="1" applyAlignment="1" applyProtection="1">
      <alignment horizontal="center"/>
      <protection locked="0"/>
    </xf>
    <xf numFmtId="0" fontId="45" fillId="0" borderId="42" xfId="0" applyFont="1" applyBorder="1" applyAlignment="1" applyProtection="1">
      <alignment horizontal="left" vertical="center" wrapText="1"/>
      <protection locked="0"/>
    </xf>
    <xf numFmtId="0" fontId="45" fillId="0" borderId="47" xfId="0" applyFont="1" applyBorder="1" applyAlignment="1" applyProtection="1">
      <alignment horizontal="left" vertical="center" wrapText="1"/>
      <protection locked="0"/>
    </xf>
  </cellXfs>
  <cellStyles count="6">
    <cellStyle name="Įprastas" xfId="0" builtinId="0"/>
    <cellStyle name="Įprastas 4" xfId="1" xr:uid="{140ABFFC-35BF-4DA7-955B-DA2B7CCB542C}"/>
    <cellStyle name="Normal_kontingento formos sav" xfId="3" xr:uid="{B1E5B405-C02C-41FC-810D-0BCE801F9735}"/>
    <cellStyle name="Normal_Sheet1" xfId="4" xr:uid="{4063AF39-F4BF-4265-9B93-FFFCBCBF2323}"/>
    <cellStyle name="Normal_TRECFORMantras2001333" xfId="2" xr:uid="{C44CCA3E-E5E1-47B6-B69D-42D90CA4206E}"/>
    <cellStyle name="Paprastas 2" xfId="5" xr:uid="{57511B6E-50A3-4949-8B1C-AB3B17A3037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7"/>
  <sheetViews>
    <sheetView showRuler="0" zoomScaleNormal="100" workbookViewId="0">
      <selection activeCell="G10" sqref="G10:K10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710937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490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5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0" t="s">
        <v>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32" t="s">
        <v>7</v>
      </c>
      <c r="H8" s="432"/>
      <c r="I8" s="432"/>
      <c r="J8" s="432"/>
      <c r="K8" s="432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3" t="s">
        <v>474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4" t="s">
        <v>484</v>
      </c>
      <c r="H10" s="434"/>
      <c r="I10" s="434"/>
      <c r="J10" s="434"/>
      <c r="K10" s="434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5" t="s">
        <v>8</v>
      </c>
      <c r="H11" s="435"/>
      <c r="I11" s="435"/>
      <c r="J11" s="435"/>
      <c r="K11" s="43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3" t="s">
        <v>9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4" t="s">
        <v>475</v>
      </c>
      <c r="H15" s="434"/>
      <c r="I15" s="434"/>
      <c r="J15" s="434"/>
      <c r="K15" s="434"/>
    </row>
    <row r="16" spans="1:36" ht="11.25" customHeight="1">
      <c r="G16" s="436" t="s">
        <v>10</v>
      </c>
      <c r="H16" s="436"/>
      <c r="I16" s="436"/>
      <c r="J16" s="436"/>
      <c r="K16" s="436"/>
    </row>
    <row r="17" spans="1:17" ht="15" customHeight="1">
      <c r="B17"/>
      <c r="C17"/>
      <c r="D17"/>
      <c r="E17" s="441" t="s">
        <v>11</v>
      </c>
      <c r="F17" s="441"/>
      <c r="G17" s="441"/>
      <c r="H17" s="441"/>
      <c r="I17" s="441"/>
      <c r="J17" s="441"/>
      <c r="K17" s="441"/>
      <c r="L17"/>
    </row>
    <row r="18" spans="1:17" ht="12" customHeight="1">
      <c r="A18" s="442" t="s">
        <v>12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134"/>
    </row>
    <row r="19" spans="1:17" ht="12" customHeight="1">
      <c r="F19" s="1"/>
      <c r="J19" s="12"/>
      <c r="K19" s="13"/>
      <c r="L19" s="14" t="s">
        <v>13</v>
      </c>
      <c r="M19" s="134"/>
    </row>
    <row r="20" spans="1:17" ht="11.25" customHeight="1">
      <c r="F20" s="1"/>
      <c r="J20" s="15" t="s">
        <v>14</v>
      </c>
      <c r="K20" s="7"/>
      <c r="L20" s="16">
        <v>188773688</v>
      </c>
      <c r="M20" s="134"/>
    </row>
    <row r="21" spans="1:17" ht="12" customHeight="1">
      <c r="E21" s="6"/>
      <c r="F21" s="17"/>
      <c r="I21" s="18"/>
      <c r="J21" s="18"/>
      <c r="K21" s="19" t="s">
        <v>15</v>
      </c>
      <c r="L21" s="16"/>
      <c r="M21" s="134"/>
    </row>
    <row r="22" spans="1:17" ht="14.25" customHeight="1">
      <c r="A22" s="443" t="s">
        <v>16</v>
      </c>
      <c r="B22" s="443"/>
      <c r="C22" s="443"/>
      <c r="D22" s="443"/>
      <c r="E22" s="443"/>
      <c r="F22" s="443"/>
      <c r="G22" s="443"/>
      <c r="H22" s="443"/>
      <c r="I22" s="443"/>
      <c r="K22" s="19" t="s">
        <v>17</v>
      </c>
      <c r="L22" s="20" t="s">
        <v>18</v>
      </c>
      <c r="M22" s="134"/>
    </row>
    <row r="23" spans="1:17" ht="14.25" customHeight="1">
      <c r="A23" s="443" t="s">
        <v>232</v>
      </c>
      <c r="B23" s="443"/>
      <c r="C23" s="443"/>
      <c r="D23" s="443"/>
      <c r="E23" s="443"/>
      <c r="F23" s="443"/>
      <c r="G23" s="443"/>
      <c r="H23" s="443"/>
      <c r="I23" s="443"/>
      <c r="J23" s="129" t="s">
        <v>19</v>
      </c>
      <c r="K23" s="21" t="s">
        <v>20</v>
      </c>
      <c r="L23" s="16"/>
      <c r="M23" s="134"/>
    </row>
    <row r="24" spans="1:17" ht="12.75" customHeight="1">
      <c r="F24" s="1"/>
      <c r="G24" s="22" t="s">
        <v>21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446" t="s">
        <v>22</v>
      </c>
      <c r="H25" s="446"/>
      <c r="I25" s="142" t="s">
        <v>23</v>
      </c>
      <c r="J25" s="143" t="s">
        <v>24</v>
      </c>
      <c r="K25" s="144" t="s">
        <v>24</v>
      </c>
      <c r="L25" s="144" t="s">
        <v>24</v>
      </c>
      <c r="M25" s="134"/>
    </row>
    <row r="26" spans="1:17">
      <c r="A26" s="437"/>
      <c r="B26" s="437"/>
      <c r="C26" s="437"/>
      <c r="D26" s="437"/>
      <c r="E26" s="437"/>
      <c r="F26" s="437"/>
      <c r="G26" s="437"/>
      <c r="H26" s="437"/>
      <c r="I26" s="437"/>
      <c r="J26" s="26"/>
      <c r="K26" s="27"/>
      <c r="L26" s="28" t="s">
        <v>25</v>
      </c>
      <c r="M26" s="135"/>
    </row>
    <row r="27" spans="1:17" ht="24" customHeight="1">
      <c r="A27" s="450" t="s">
        <v>26</v>
      </c>
      <c r="B27" s="451"/>
      <c r="C27" s="451"/>
      <c r="D27" s="451"/>
      <c r="E27" s="451"/>
      <c r="F27" s="451"/>
      <c r="G27" s="454" t="s">
        <v>27</v>
      </c>
      <c r="H27" s="456" t="s">
        <v>28</v>
      </c>
      <c r="I27" s="458" t="s">
        <v>29</v>
      </c>
      <c r="J27" s="459"/>
      <c r="K27" s="460" t="s">
        <v>30</v>
      </c>
      <c r="L27" s="444" t="s">
        <v>31</v>
      </c>
      <c r="M27" s="135"/>
    </row>
    <row r="28" spans="1:17" ht="46.5" customHeight="1">
      <c r="A28" s="452"/>
      <c r="B28" s="453"/>
      <c r="C28" s="453"/>
      <c r="D28" s="453"/>
      <c r="E28" s="453"/>
      <c r="F28" s="453"/>
      <c r="G28" s="455"/>
      <c r="H28" s="457"/>
      <c r="I28" s="29" t="s">
        <v>32</v>
      </c>
      <c r="J28" s="30" t="s">
        <v>33</v>
      </c>
      <c r="K28" s="461"/>
      <c r="L28" s="445"/>
    </row>
    <row r="29" spans="1:17" ht="11.25" customHeight="1">
      <c r="A29" s="438" t="s">
        <v>20</v>
      </c>
      <c r="B29" s="439"/>
      <c r="C29" s="439"/>
      <c r="D29" s="439"/>
      <c r="E29" s="439"/>
      <c r="F29" s="440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1212400</v>
      </c>
      <c r="J30" s="41">
        <f>SUM(J31+J42+J61+J82+J89+J109+J131+J150+J160)</f>
        <v>846900</v>
      </c>
      <c r="K30" s="42">
        <f>SUM(K31+K42+K61+K82+K89+K109+K131+K150+K160)</f>
        <v>797792.68</v>
      </c>
      <c r="L30" s="41">
        <f>SUM(L31+L42+L61+L82+L89+L109+L131+L150+L160)</f>
        <v>797792.68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984050</v>
      </c>
      <c r="J31" s="41">
        <f>SUM(J32+J38)</f>
        <v>676450</v>
      </c>
      <c r="K31" s="49">
        <f>SUM(K32+K38)</f>
        <v>660009.19000000006</v>
      </c>
      <c r="L31" s="50">
        <f>SUM(L32+L38)</f>
        <v>660009.19000000006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969200</v>
      </c>
      <c r="J32" s="41">
        <f>SUM(J33)</f>
        <v>665400</v>
      </c>
      <c r="K32" s="42">
        <f>SUM(K33)</f>
        <v>649281.77</v>
      </c>
      <c r="L32" s="41">
        <f>SUM(L33)</f>
        <v>649281.77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969200</v>
      </c>
      <c r="J33" s="41">
        <f t="shared" ref="J33:L34" si="0">SUM(J34)</f>
        <v>665400</v>
      </c>
      <c r="K33" s="41">
        <f t="shared" si="0"/>
        <v>649281.77</v>
      </c>
      <c r="L33" s="41">
        <f t="shared" si="0"/>
        <v>649281.77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969200</v>
      </c>
      <c r="J34" s="42">
        <f t="shared" si="0"/>
        <v>665400</v>
      </c>
      <c r="K34" s="42">
        <f t="shared" si="0"/>
        <v>649281.77</v>
      </c>
      <c r="L34" s="42">
        <f t="shared" si="0"/>
        <v>649281.77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969200</v>
      </c>
      <c r="J35" s="57">
        <v>665400</v>
      </c>
      <c r="K35" s="57">
        <v>649281.77</v>
      </c>
      <c r="L35" s="57">
        <v>649281.77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14850</v>
      </c>
      <c r="J38" s="41">
        <f t="shared" si="1"/>
        <v>11050</v>
      </c>
      <c r="K38" s="42">
        <f t="shared" si="1"/>
        <v>10727.42</v>
      </c>
      <c r="L38" s="41">
        <f t="shared" si="1"/>
        <v>10727.42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14850</v>
      </c>
      <c r="J39" s="41">
        <f t="shared" si="1"/>
        <v>11050</v>
      </c>
      <c r="K39" s="41">
        <f t="shared" si="1"/>
        <v>10727.42</v>
      </c>
      <c r="L39" s="41">
        <f t="shared" si="1"/>
        <v>10727.42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14850</v>
      </c>
      <c r="J40" s="41">
        <f t="shared" si="1"/>
        <v>11050</v>
      </c>
      <c r="K40" s="41">
        <f t="shared" si="1"/>
        <v>10727.42</v>
      </c>
      <c r="L40" s="41">
        <f t="shared" si="1"/>
        <v>10727.42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14850</v>
      </c>
      <c r="J41" s="57">
        <v>11050</v>
      </c>
      <c r="K41" s="57">
        <v>10727.42</v>
      </c>
      <c r="L41" s="57">
        <v>10727.42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217350</v>
      </c>
      <c r="J42" s="62">
        <f t="shared" si="2"/>
        <v>161550</v>
      </c>
      <c r="K42" s="61">
        <f t="shared" si="2"/>
        <v>129505.65999999997</v>
      </c>
      <c r="L42" s="61">
        <f t="shared" si="2"/>
        <v>129505.65999999997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217350</v>
      </c>
      <c r="J43" s="42">
        <f t="shared" si="2"/>
        <v>161550</v>
      </c>
      <c r="K43" s="41">
        <f t="shared" si="2"/>
        <v>129505.65999999997</v>
      </c>
      <c r="L43" s="42">
        <f t="shared" si="2"/>
        <v>129505.65999999997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217350</v>
      </c>
      <c r="J44" s="42">
        <f t="shared" si="2"/>
        <v>161550</v>
      </c>
      <c r="K44" s="50">
        <f t="shared" si="2"/>
        <v>129505.65999999997</v>
      </c>
      <c r="L44" s="50">
        <f t="shared" si="2"/>
        <v>129505.65999999997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217350</v>
      </c>
      <c r="J45" s="68">
        <f>SUM(J46:J60)</f>
        <v>161550</v>
      </c>
      <c r="K45" s="69">
        <f>SUM(K46:K60)</f>
        <v>129505.65999999997</v>
      </c>
      <c r="L45" s="69">
        <f>SUM(L46:L60)</f>
        <v>129505.65999999997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90700</v>
      </c>
      <c r="J46" s="57">
        <v>62600</v>
      </c>
      <c r="K46" s="57">
        <v>48160.31</v>
      </c>
      <c r="L46" s="57">
        <v>48160.31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800</v>
      </c>
      <c r="J47" s="57">
        <v>600</v>
      </c>
      <c r="K47" s="57">
        <v>420.43</v>
      </c>
      <c r="L47" s="57">
        <v>420.43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2000</v>
      </c>
      <c r="J48" s="57">
        <v>1600</v>
      </c>
      <c r="K48" s="57">
        <v>1538.01</v>
      </c>
      <c r="L48" s="57">
        <v>1538.01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900</v>
      </c>
      <c r="J49" s="57">
        <v>900</v>
      </c>
      <c r="K49" s="57">
        <v>417.77</v>
      </c>
      <c r="L49" s="57">
        <v>417.77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700</v>
      </c>
      <c r="J50" s="57">
        <v>700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900</v>
      </c>
      <c r="J51" s="57">
        <v>600</v>
      </c>
      <c r="K51" s="57">
        <v>192.34</v>
      </c>
      <c r="L51" s="57">
        <v>192.34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34300</v>
      </c>
      <c r="J53" s="58">
        <v>25800</v>
      </c>
      <c r="K53" s="58">
        <v>25565.97</v>
      </c>
      <c r="L53" s="58">
        <v>25565.97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6900</v>
      </c>
      <c r="J54" s="57">
        <v>6800</v>
      </c>
      <c r="K54" s="57">
        <v>6800</v>
      </c>
      <c r="L54" s="57">
        <v>6800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3250</v>
      </c>
      <c r="J55" s="57">
        <v>2450</v>
      </c>
      <c r="K55" s="57">
        <v>827.95</v>
      </c>
      <c r="L55" s="57">
        <v>827.95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37200</v>
      </c>
      <c r="J57" s="57">
        <v>28200</v>
      </c>
      <c r="K57" s="57">
        <v>24845.11</v>
      </c>
      <c r="L57" s="57">
        <v>24845.11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3700</v>
      </c>
      <c r="J58" s="57">
        <v>2700</v>
      </c>
      <c r="K58" s="57">
        <v>2527.4</v>
      </c>
      <c r="L58" s="57">
        <v>2527.4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36000</v>
      </c>
      <c r="J60" s="57">
        <v>28600</v>
      </c>
      <c r="K60" s="57">
        <v>18210.37</v>
      </c>
      <c r="L60" s="57">
        <v>18210.37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11000</v>
      </c>
      <c r="J131" s="81">
        <f>SUM(J132+J137+J145)</f>
        <v>8900</v>
      </c>
      <c r="K131" s="42">
        <f>SUM(K132+K137+K145)</f>
        <v>8277.83</v>
      </c>
      <c r="L131" s="41">
        <f>SUM(L132+L137+L145)</f>
        <v>8277.83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0</v>
      </c>
      <c r="J137" s="83">
        <f t="shared" si="13"/>
        <v>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0</v>
      </c>
      <c r="J138" s="81">
        <f t="shared" si="13"/>
        <v>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11000</v>
      </c>
      <c r="J145" s="81">
        <f t="shared" si="14"/>
        <v>8900</v>
      </c>
      <c r="K145" s="42">
        <f t="shared" si="14"/>
        <v>8277.83</v>
      </c>
      <c r="L145" s="41">
        <f t="shared" si="14"/>
        <v>8277.83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11000</v>
      </c>
      <c r="J146" s="94">
        <f t="shared" si="14"/>
        <v>8900</v>
      </c>
      <c r="K146" s="69">
        <f t="shared" si="14"/>
        <v>8277.83</v>
      </c>
      <c r="L146" s="68">
        <f t="shared" si="14"/>
        <v>8277.83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11000</v>
      </c>
      <c r="J147" s="81">
        <f>SUM(J148:J149)</f>
        <v>8900</v>
      </c>
      <c r="K147" s="42">
        <f>SUM(K148:K149)</f>
        <v>8277.83</v>
      </c>
      <c r="L147" s="41">
        <f>SUM(L148:L149)</f>
        <v>8277.83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11000</v>
      </c>
      <c r="J148" s="95">
        <v>8900</v>
      </c>
      <c r="K148" s="95">
        <v>8277.83</v>
      </c>
      <c r="L148" s="95">
        <v>8277.83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SUM(I177+I231+I296)</f>
        <v>12900</v>
      </c>
      <c r="J176" s="81">
        <f>SUM(J177+J231+J296)</f>
        <v>12900</v>
      </c>
      <c r="K176" s="42">
        <f>SUM(K177+K231+K296)</f>
        <v>10000</v>
      </c>
      <c r="L176" s="41">
        <f>SUM(L177+L231+L296)</f>
        <v>10000</v>
      </c>
    </row>
    <row r="177" spans="1:16" ht="34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SUM(I178+I202+I209+I221+I225)</f>
        <v>12900</v>
      </c>
      <c r="J177" s="61">
        <f>SUM(J178+J202+J209+J221+J225)</f>
        <v>12900</v>
      </c>
      <c r="K177" s="61">
        <f>SUM(K178+K202+K209+K221+K225)</f>
        <v>10000</v>
      </c>
      <c r="L177" s="61">
        <f>SUM(L178+L202+L209+L221+L225)</f>
        <v>10000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SUM(I179+I182+I187+I194+I199)</f>
        <v>12900</v>
      </c>
      <c r="J178" s="81">
        <f>SUM(J179+J182+J187+J194+J199)</f>
        <v>12900</v>
      </c>
      <c r="K178" s="42">
        <f>SUM(K179+K182+K187+K194+K199)</f>
        <v>10000</v>
      </c>
      <c r="L178" s="41">
        <f>SUM(L179+L182+L187+L194+L199)</f>
        <v>10000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12900</v>
      </c>
      <c r="J187" s="81">
        <f>J188</f>
        <v>12900</v>
      </c>
      <c r="K187" s="42">
        <f>K188</f>
        <v>10000</v>
      </c>
      <c r="L187" s="41">
        <f>L188</f>
        <v>10000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SUM(I189:I193)</f>
        <v>12900</v>
      </c>
      <c r="J188" s="41">
        <f t="shared" si="18"/>
        <v>12900</v>
      </c>
      <c r="K188" s="41">
        <f t="shared" si="18"/>
        <v>10000</v>
      </c>
      <c r="L188" s="41">
        <f t="shared" si="18"/>
        <v>10000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15.75" customHeight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2</v>
      </c>
      <c r="G192" s="413"/>
      <c r="H192" s="40">
        <v>165</v>
      </c>
      <c r="I192" s="146">
        <v>2900</v>
      </c>
      <c r="J192" s="414">
        <v>2900</v>
      </c>
      <c r="K192" s="58"/>
      <c r="L192" s="58"/>
    </row>
    <row r="193" spans="1:12" ht="27" customHeight="1">
      <c r="A193" s="64">
        <v>3</v>
      </c>
      <c r="B193" s="65">
        <v>1</v>
      </c>
      <c r="C193" s="65">
        <v>1</v>
      </c>
      <c r="D193" s="65">
        <v>3</v>
      </c>
      <c r="E193" s="65">
        <v>1</v>
      </c>
      <c r="F193" s="67">
        <v>4</v>
      </c>
      <c r="G193" s="145" t="s">
        <v>143</v>
      </c>
      <c r="H193" s="40">
        <v>167</v>
      </c>
      <c r="I193" s="146">
        <v>10000</v>
      </c>
      <c r="J193" s="147">
        <v>10000</v>
      </c>
      <c r="K193" s="58">
        <v>10000</v>
      </c>
      <c r="L193" s="58">
        <v>10000</v>
      </c>
    </row>
    <row r="194" spans="1:12" ht="18" hidden="1" customHeight="1" collapsed="1">
      <c r="A194" s="64">
        <v>3</v>
      </c>
      <c r="B194" s="65">
        <v>1</v>
      </c>
      <c r="C194" s="65">
        <v>1</v>
      </c>
      <c r="D194" s="65">
        <v>4</v>
      </c>
      <c r="E194" s="65"/>
      <c r="F194" s="67"/>
      <c r="G194" s="66" t="s">
        <v>144</v>
      </c>
      <c r="H194" s="40">
        <v>163</v>
      </c>
      <c r="I194" s="41">
        <f>I195</f>
        <v>0</v>
      </c>
      <c r="J194" s="83">
        <f>J195</f>
        <v>0</v>
      </c>
      <c r="K194" s="49">
        <f>K195</f>
        <v>0</v>
      </c>
      <c r="L194" s="50">
        <f>L195</f>
        <v>0</v>
      </c>
    </row>
    <row r="195" spans="1:12" ht="13.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/>
      <c r="G195" s="66" t="s">
        <v>144</v>
      </c>
      <c r="H195" s="40">
        <v>164</v>
      </c>
      <c r="I195" s="61">
        <f>SUM(I196:I198)</f>
        <v>0</v>
      </c>
      <c r="J195" s="81">
        <f>SUM(J196:J198)</f>
        <v>0</v>
      </c>
      <c r="K195" s="42">
        <f>SUM(K196:K198)</f>
        <v>0</v>
      </c>
      <c r="L195" s="41">
        <f>SUM(L196:L198)</f>
        <v>0</v>
      </c>
    </row>
    <row r="196" spans="1:12" ht="17.25" hidden="1" customHeight="1" collapsed="1">
      <c r="A196" s="51">
        <v>3</v>
      </c>
      <c r="B196" s="52">
        <v>1</v>
      </c>
      <c r="C196" s="52">
        <v>1</v>
      </c>
      <c r="D196" s="52">
        <v>4</v>
      </c>
      <c r="E196" s="52">
        <v>1</v>
      </c>
      <c r="F196" s="54">
        <v>1</v>
      </c>
      <c r="G196" s="53" t="s">
        <v>145</v>
      </c>
      <c r="H196" s="40">
        <v>165</v>
      </c>
      <c r="I196" s="58">
        <v>0</v>
      </c>
      <c r="J196" s="58">
        <v>0</v>
      </c>
      <c r="K196" s="58">
        <v>0</v>
      </c>
      <c r="L196" s="101">
        <v>0</v>
      </c>
    </row>
    <row r="197" spans="1:12" ht="25.5" hidden="1" customHeight="1" collapsed="1">
      <c r="A197" s="46">
        <v>3</v>
      </c>
      <c r="B197" s="44">
        <v>1</v>
      </c>
      <c r="C197" s="44">
        <v>1</v>
      </c>
      <c r="D197" s="44">
        <v>4</v>
      </c>
      <c r="E197" s="44">
        <v>1</v>
      </c>
      <c r="F197" s="47">
        <v>2</v>
      </c>
      <c r="G197" s="45" t="s">
        <v>146</v>
      </c>
      <c r="H197" s="40">
        <v>166</v>
      </c>
      <c r="I197" s="56">
        <v>0</v>
      </c>
      <c r="J197" s="56">
        <v>0</v>
      </c>
      <c r="K197" s="56">
        <v>0</v>
      </c>
      <c r="L197" s="58">
        <v>0</v>
      </c>
    </row>
    <row r="198" spans="1:12" ht="14.25" hidden="1" customHeight="1" collapsed="1">
      <c r="A198" s="51">
        <v>3</v>
      </c>
      <c r="B198" s="52">
        <v>1</v>
      </c>
      <c r="C198" s="52">
        <v>1</v>
      </c>
      <c r="D198" s="52">
        <v>4</v>
      </c>
      <c r="E198" s="52">
        <v>1</v>
      </c>
      <c r="F198" s="54">
        <v>3</v>
      </c>
      <c r="G198" s="53" t="s">
        <v>147</v>
      </c>
      <c r="H198" s="40">
        <v>167</v>
      </c>
      <c r="I198" s="56">
        <v>0</v>
      </c>
      <c r="J198" s="56">
        <v>0</v>
      </c>
      <c r="K198" s="56">
        <v>0</v>
      </c>
      <c r="L198" s="58">
        <v>0</v>
      </c>
    </row>
    <row r="199" spans="1:12" ht="25.5" hidden="1" customHeight="1" collapsed="1">
      <c r="A199" s="51">
        <v>3</v>
      </c>
      <c r="B199" s="52">
        <v>1</v>
      </c>
      <c r="C199" s="52">
        <v>1</v>
      </c>
      <c r="D199" s="52">
        <v>5</v>
      </c>
      <c r="E199" s="52"/>
      <c r="F199" s="54"/>
      <c r="G199" s="53" t="s">
        <v>148</v>
      </c>
      <c r="H199" s="40">
        <v>168</v>
      </c>
      <c r="I199" s="41">
        <f t="shared" ref="I199:L200" si="19">I200</f>
        <v>0</v>
      </c>
      <c r="J199" s="81">
        <f t="shared" si="19"/>
        <v>0</v>
      </c>
      <c r="K199" s="42">
        <f t="shared" si="19"/>
        <v>0</v>
      </c>
      <c r="L199" s="41">
        <f t="shared" si="19"/>
        <v>0</v>
      </c>
    </row>
    <row r="200" spans="1:12" ht="26.25" hidden="1" customHeight="1" collapsed="1">
      <c r="A200" s="64">
        <v>3</v>
      </c>
      <c r="B200" s="65">
        <v>1</v>
      </c>
      <c r="C200" s="65">
        <v>1</v>
      </c>
      <c r="D200" s="65">
        <v>5</v>
      </c>
      <c r="E200" s="65">
        <v>1</v>
      </c>
      <c r="F200" s="67"/>
      <c r="G200" s="53" t="s">
        <v>148</v>
      </c>
      <c r="H200" s="40">
        <v>169</v>
      </c>
      <c r="I200" s="42">
        <f t="shared" si="19"/>
        <v>0</v>
      </c>
      <c r="J200" s="42">
        <f t="shared" si="19"/>
        <v>0</v>
      </c>
      <c r="K200" s="42">
        <f t="shared" si="19"/>
        <v>0</v>
      </c>
      <c r="L200" s="42">
        <f t="shared" si="19"/>
        <v>0</v>
      </c>
    </row>
    <row r="201" spans="1:12" ht="27" hidden="1" customHeight="1" collapsed="1">
      <c r="A201" s="51">
        <v>3</v>
      </c>
      <c r="B201" s="52">
        <v>1</v>
      </c>
      <c r="C201" s="52">
        <v>1</v>
      </c>
      <c r="D201" s="52">
        <v>5</v>
      </c>
      <c r="E201" s="52">
        <v>1</v>
      </c>
      <c r="F201" s="54">
        <v>1</v>
      </c>
      <c r="G201" s="53" t="s">
        <v>148</v>
      </c>
      <c r="H201" s="40">
        <v>170</v>
      </c>
      <c r="I201" s="56">
        <v>0</v>
      </c>
      <c r="J201" s="58">
        <v>0</v>
      </c>
      <c r="K201" s="58">
        <v>0</v>
      </c>
      <c r="L201" s="58">
        <v>0</v>
      </c>
    </row>
    <row r="202" spans="1:12" ht="26.25" hidden="1" customHeight="1" collapsed="1">
      <c r="A202" s="64">
        <v>3</v>
      </c>
      <c r="B202" s="65">
        <v>1</v>
      </c>
      <c r="C202" s="65">
        <v>2</v>
      </c>
      <c r="D202" s="65"/>
      <c r="E202" s="65"/>
      <c r="F202" s="67"/>
      <c r="G202" s="66" t="s">
        <v>149</v>
      </c>
      <c r="H202" s="40">
        <v>171</v>
      </c>
      <c r="I202" s="41">
        <f t="shared" ref="I202:L203" si="20">I203</f>
        <v>0</v>
      </c>
      <c r="J202" s="83">
        <f t="shared" si="20"/>
        <v>0</v>
      </c>
      <c r="K202" s="49">
        <f t="shared" si="20"/>
        <v>0</v>
      </c>
      <c r="L202" s="50">
        <f t="shared" si="20"/>
        <v>0</v>
      </c>
    </row>
    <row r="203" spans="1:12" ht="25.5" hidden="1" customHeight="1" collapsed="1">
      <c r="A203" s="51">
        <v>3</v>
      </c>
      <c r="B203" s="52">
        <v>1</v>
      </c>
      <c r="C203" s="52">
        <v>2</v>
      </c>
      <c r="D203" s="52">
        <v>1</v>
      </c>
      <c r="E203" s="52"/>
      <c r="F203" s="54"/>
      <c r="G203" s="66" t="s">
        <v>149</v>
      </c>
      <c r="H203" s="40">
        <v>172</v>
      </c>
      <c r="I203" s="61">
        <f t="shared" si="20"/>
        <v>0</v>
      </c>
      <c r="J203" s="81">
        <f t="shared" si="20"/>
        <v>0</v>
      </c>
      <c r="K203" s="42">
        <f t="shared" si="20"/>
        <v>0</v>
      </c>
      <c r="L203" s="41">
        <f t="shared" si="20"/>
        <v>0</v>
      </c>
    </row>
    <row r="204" spans="1:12" ht="26.25" hidden="1" customHeight="1" collapsed="1">
      <c r="A204" s="46">
        <v>3</v>
      </c>
      <c r="B204" s="44">
        <v>1</v>
      </c>
      <c r="C204" s="44">
        <v>2</v>
      </c>
      <c r="D204" s="44">
        <v>1</v>
      </c>
      <c r="E204" s="44">
        <v>1</v>
      </c>
      <c r="F204" s="47"/>
      <c r="G204" s="66" t="s">
        <v>149</v>
      </c>
      <c r="H204" s="40">
        <v>173</v>
      </c>
      <c r="I204" s="41">
        <f>SUM(I205:I208)</f>
        <v>0</v>
      </c>
      <c r="J204" s="82">
        <f>SUM(J205:J208)</f>
        <v>0</v>
      </c>
      <c r="K204" s="62">
        <f>SUM(K205:K208)</f>
        <v>0</v>
      </c>
      <c r="L204" s="61">
        <f>SUM(L205:L208)</f>
        <v>0</v>
      </c>
    </row>
    <row r="205" spans="1:12" ht="41.25" hidden="1" customHeight="1" collapsed="1">
      <c r="A205" s="51">
        <v>3</v>
      </c>
      <c r="B205" s="52">
        <v>1</v>
      </c>
      <c r="C205" s="52">
        <v>2</v>
      </c>
      <c r="D205" s="52">
        <v>1</v>
      </c>
      <c r="E205" s="52">
        <v>1</v>
      </c>
      <c r="F205" s="54">
        <v>2</v>
      </c>
      <c r="G205" s="53" t="s">
        <v>150</v>
      </c>
      <c r="H205" s="40">
        <v>174</v>
      </c>
      <c r="I205" s="58">
        <v>0</v>
      </c>
      <c r="J205" s="58">
        <v>0</v>
      </c>
      <c r="K205" s="58">
        <v>0</v>
      </c>
      <c r="L205" s="58">
        <v>0</v>
      </c>
    </row>
    <row r="206" spans="1:12" ht="14.2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3</v>
      </c>
      <c r="G206" s="53" t="s">
        <v>151</v>
      </c>
      <c r="H206" s="40">
        <v>175</v>
      </c>
      <c r="I206" s="58">
        <v>0</v>
      </c>
      <c r="J206" s="58">
        <v>0</v>
      </c>
      <c r="K206" s="58">
        <v>0</v>
      </c>
      <c r="L206" s="58">
        <v>0</v>
      </c>
    </row>
    <row r="207" spans="1:12" ht="18.75" hidden="1" customHeight="1" collapsed="1">
      <c r="A207" s="51">
        <v>3</v>
      </c>
      <c r="B207" s="52">
        <v>1</v>
      </c>
      <c r="C207" s="52">
        <v>2</v>
      </c>
      <c r="D207" s="51">
        <v>1</v>
      </c>
      <c r="E207" s="52">
        <v>1</v>
      </c>
      <c r="F207" s="54">
        <v>4</v>
      </c>
      <c r="G207" s="53" t="s">
        <v>152</v>
      </c>
      <c r="H207" s="40">
        <v>176</v>
      </c>
      <c r="I207" s="58">
        <v>0</v>
      </c>
      <c r="J207" s="58">
        <v>0</v>
      </c>
      <c r="K207" s="58">
        <v>0</v>
      </c>
      <c r="L207" s="58">
        <v>0</v>
      </c>
    </row>
    <row r="208" spans="1:12" ht="17.25" hidden="1" customHeight="1" collapsed="1">
      <c r="A208" s="64">
        <v>3</v>
      </c>
      <c r="B208" s="73">
        <v>1</v>
      </c>
      <c r="C208" s="73">
        <v>2</v>
      </c>
      <c r="D208" s="72">
        <v>1</v>
      </c>
      <c r="E208" s="73">
        <v>1</v>
      </c>
      <c r="F208" s="74">
        <v>5</v>
      </c>
      <c r="G208" s="75" t="s">
        <v>153</v>
      </c>
      <c r="H208" s="40">
        <v>177</v>
      </c>
      <c r="I208" s="58">
        <v>0</v>
      </c>
      <c r="J208" s="58">
        <v>0</v>
      </c>
      <c r="K208" s="58">
        <v>0</v>
      </c>
      <c r="L208" s="101">
        <v>0</v>
      </c>
    </row>
    <row r="209" spans="1:16" ht="15" hidden="1" customHeight="1" collapsed="1">
      <c r="A209" s="51">
        <v>3</v>
      </c>
      <c r="B209" s="52">
        <v>1</v>
      </c>
      <c r="C209" s="52">
        <v>3</v>
      </c>
      <c r="D209" s="51"/>
      <c r="E209" s="52"/>
      <c r="F209" s="54"/>
      <c r="G209" s="53" t="s">
        <v>154</v>
      </c>
      <c r="H209" s="40">
        <v>178</v>
      </c>
      <c r="I209" s="41">
        <f>SUM(I210+I213)</f>
        <v>0</v>
      </c>
      <c r="J209" s="81">
        <f>SUM(J210+J213)</f>
        <v>0</v>
      </c>
      <c r="K209" s="42">
        <f>SUM(K210+K213)</f>
        <v>0</v>
      </c>
      <c r="L209" s="41">
        <f>SUM(L210+L213)</f>
        <v>0</v>
      </c>
    </row>
    <row r="210" spans="1:16" ht="27.75" hidden="1" customHeight="1" collapsed="1">
      <c r="A210" s="46">
        <v>3</v>
      </c>
      <c r="B210" s="44">
        <v>1</v>
      </c>
      <c r="C210" s="44">
        <v>3</v>
      </c>
      <c r="D210" s="46">
        <v>1</v>
      </c>
      <c r="E210" s="51"/>
      <c r="F210" s="47"/>
      <c r="G210" s="45" t="s">
        <v>155</v>
      </c>
      <c r="H210" s="40">
        <v>179</v>
      </c>
      <c r="I210" s="61">
        <f t="shared" ref="I210:L211" si="21">I211</f>
        <v>0</v>
      </c>
      <c r="J210" s="82">
        <f t="shared" si="21"/>
        <v>0</v>
      </c>
      <c r="K210" s="62">
        <f t="shared" si="21"/>
        <v>0</v>
      </c>
      <c r="L210" s="61">
        <f t="shared" si="21"/>
        <v>0</v>
      </c>
    </row>
    <row r="211" spans="1:16" ht="30.75" hidden="1" customHeight="1" collapsed="1">
      <c r="A211" s="51">
        <v>3</v>
      </c>
      <c r="B211" s="52">
        <v>1</v>
      </c>
      <c r="C211" s="52">
        <v>3</v>
      </c>
      <c r="D211" s="51">
        <v>1</v>
      </c>
      <c r="E211" s="51">
        <v>1</v>
      </c>
      <c r="F211" s="54"/>
      <c r="G211" s="45" t="s">
        <v>155</v>
      </c>
      <c r="H211" s="40">
        <v>180</v>
      </c>
      <c r="I211" s="41">
        <f t="shared" si="21"/>
        <v>0</v>
      </c>
      <c r="J211" s="81">
        <f t="shared" si="21"/>
        <v>0</v>
      </c>
      <c r="K211" s="42">
        <f t="shared" si="21"/>
        <v>0</v>
      </c>
      <c r="L211" s="41">
        <f t="shared" si="21"/>
        <v>0</v>
      </c>
    </row>
    <row r="212" spans="1:16" ht="27.75" hidden="1" customHeight="1" collapsed="1">
      <c r="A212" s="51">
        <v>3</v>
      </c>
      <c r="B212" s="53">
        <v>1</v>
      </c>
      <c r="C212" s="51">
        <v>3</v>
      </c>
      <c r="D212" s="52">
        <v>1</v>
      </c>
      <c r="E212" s="52">
        <v>1</v>
      </c>
      <c r="F212" s="54">
        <v>1</v>
      </c>
      <c r="G212" s="45" t="s">
        <v>155</v>
      </c>
      <c r="H212" s="40">
        <v>181</v>
      </c>
      <c r="I212" s="101">
        <v>0</v>
      </c>
      <c r="J212" s="101">
        <v>0</v>
      </c>
      <c r="K212" s="101">
        <v>0</v>
      </c>
      <c r="L212" s="101">
        <v>0</v>
      </c>
    </row>
    <row r="213" spans="1:16" ht="15" hidden="1" customHeight="1" collapsed="1">
      <c r="A213" s="51">
        <v>3</v>
      </c>
      <c r="B213" s="53">
        <v>1</v>
      </c>
      <c r="C213" s="51">
        <v>3</v>
      </c>
      <c r="D213" s="52">
        <v>2</v>
      </c>
      <c r="E213" s="52"/>
      <c r="F213" s="54"/>
      <c r="G213" s="53" t="s">
        <v>156</v>
      </c>
      <c r="H213" s="40">
        <v>182</v>
      </c>
      <c r="I213" s="41">
        <f>I214</f>
        <v>0</v>
      </c>
      <c r="J213" s="81">
        <f>J214</f>
        <v>0</v>
      </c>
      <c r="K213" s="42">
        <f>K214</f>
        <v>0</v>
      </c>
      <c r="L213" s="41">
        <f>L214</f>
        <v>0</v>
      </c>
    </row>
    <row r="214" spans="1:16" ht="15.75" hidden="1" customHeight="1" collapsed="1">
      <c r="A214" s="46">
        <v>3</v>
      </c>
      <c r="B214" s="45">
        <v>1</v>
      </c>
      <c r="C214" s="46">
        <v>3</v>
      </c>
      <c r="D214" s="44">
        <v>2</v>
      </c>
      <c r="E214" s="44">
        <v>1</v>
      </c>
      <c r="F214" s="47"/>
      <c r="G214" s="53" t="s">
        <v>156</v>
      </c>
      <c r="H214" s="40">
        <v>183</v>
      </c>
      <c r="I214" s="41">
        <f>SUM(I215:I220)</f>
        <v>0</v>
      </c>
      <c r="J214" s="41">
        <f>SUM(J215:J220)</f>
        <v>0</v>
      </c>
      <c r="K214" s="41">
        <f>SUM(K215:K220)</f>
        <v>0</v>
      </c>
      <c r="L214" s="41">
        <f>SUM(L215:L220)</f>
        <v>0</v>
      </c>
      <c r="M214" s="138"/>
      <c r="N214" s="138"/>
      <c r="O214" s="138"/>
      <c r="P214" s="138"/>
    </row>
    <row r="215" spans="1:16" ht="1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1</v>
      </c>
      <c r="G215" s="53" t="s">
        <v>157</v>
      </c>
      <c r="H215" s="40">
        <v>184</v>
      </c>
      <c r="I215" s="58">
        <v>0</v>
      </c>
      <c r="J215" s="58">
        <v>0</v>
      </c>
      <c r="K215" s="58">
        <v>0</v>
      </c>
      <c r="L215" s="101">
        <v>0</v>
      </c>
    </row>
    <row r="216" spans="1:16" ht="26.2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2</v>
      </c>
      <c r="G216" s="53" t="s">
        <v>158</v>
      </c>
      <c r="H216" s="40">
        <v>185</v>
      </c>
      <c r="I216" s="58">
        <v>0</v>
      </c>
      <c r="J216" s="58">
        <v>0</v>
      </c>
      <c r="K216" s="58">
        <v>0</v>
      </c>
      <c r="L216" s="58">
        <v>0</v>
      </c>
    </row>
    <row r="217" spans="1:16" ht="16.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3</v>
      </c>
      <c r="G217" s="53" t="s">
        <v>159</v>
      </c>
      <c r="H217" s="40">
        <v>186</v>
      </c>
      <c r="I217" s="58">
        <v>0</v>
      </c>
      <c r="J217" s="58">
        <v>0</v>
      </c>
      <c r="K217" s="58">
        <v>0</v>
      </c>
      <c r="L217" s="58">
        <v>0</v>
      </c>
    </row>
    <row r="218" spans="1:16" ht="27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4</v>
      </c>
      <c r="G218" s="53" t="s">
        <v>160</v>
      </c>
      <c r="H218" s="40">
        <v>187</v>
      </c>
      <c r="I218" s="58">
        <v>0</v>
      </c>
      <c r="J218" s="58">
        <v>0</v>
      </c>
      <c r="K218" s="58">
        <v>0</v>
      </c>
      <c r="L218" s="101">
        <v>0</v>
      </c>
    </row>
    <row r="219" spans="1:16" ht="15.7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5</v>
      </c>
      <c r="G219" s="45" t="s">
        <v>161</v>
      </c>
      <c r="H219" s="40">
        <v>188</v>
      </c>
      <c r="I219" s="58">
        <v>0</v>
      </c>
      <c r="J219" s="58">
        <v>0</v>
      </c>
      <c r="K219" s="58">
        <v>0</v>
      </c>
      <c r="L219" s="58">
        <v>0</v>
      </c>
    </row>
    <row r="220" spans="1:16" ht="13.5" hidden="1" customHeight="1" collapsed="1">
      <c r="A220" s="51">
        <v>3</v>
      </c>
      <c r="B220" s="53">
        <v>1</v>
      </c>
      <c r="C220" s="51">
        <v>3</v>
      </c>
      <c r="D220" s="52">
        <v>2</v>
      </c>
      <c r="E220" s="52">
        <v>1</v>
      </c>
      <c r="F220" s="54">
        <v>6</v>
      </c>
      <c r="G220" s="45" t="s">
        <v>156</v>
      </c>
      <c r="H220" s="40">
        <v>189</v>
      </c>
      <c r="I220" s="58">
        <v>0</v>
      </c>
      <c r="J220" s="58">
        <v>0</v>
      </c>
      <c r="K220" s="58">
        <v>0</v>
      </c>
      <c r="L220" s="101">
        <v>0</v>
      </c>
    </row>
    <row r="221" spans="1:16" ht="27" hidden="1" customHeight="1" collapsed="1">
      <c r="A221" s="46">
        <v>3</v>
      </c>
      <c r="B221" s="44">
        <v>1</v>
      </c>
      <c r="C221" s="44">
        <v>4</v>
      </c>
      <c r="D221" s="44"/>
      <c r="E221" s="44"/>
      <c r="F221" s="47"/>
      <c r="G221" s="45" t="s">
        <v>162</v>
      </c>
      <c r="H221" s="40">
        <v>190</v>
      </c>
      <c r="I221" s="61">
        <f t="shared" ref="I221:L223" si="22">I222</f>
        <v>0</v>
      </c>
      <c r="J221" s="82">
        <f t="shared" si="22"/>
        <v>0</v>
      </c>
      <c r="K221" s="62">
        <f t="shared" si="22"/>
        <v>0</v>
      </c>
      <c r="L221" s="62">
        <f t="shared" si="22"/>
        <v>0</v>
      </c>
    </row>
    <row r="222" spans="1:16" ht="27" hidden="1" customHeight="1" collapsed="1">
      <c r="A222" s="64">
        <v>3</v>
      </c>
      <c r="B222" s="73">
        <v>1</v>
      </c>
      <c r="C222" s="73">
        <v>4</v>
      </c>
      <c r="D222" s="73">
        <v>1</v>
      </c>
      <c r="E222" s="73"/>
      <c r="F222" s="74"/>
      <c r="G222" s="45" t="s">
        <v>162</v>
      </c>
      <c r="H222" s="40">
        <v>191</v>
      </c>
      <c r="I222" s="68">
        <f t="shared" si="22"/>
        <v>0</v>
      </c>
      <c r="J222" s="94">
        <f t="shared" si="22"/>
        <v>0</v>
      </c>
      <c r="K222" s="69">
        <f t="shared" si="22"/>
        <v>0</v>
      </c>
      <c r="L222" s="69">
        <f t="shared" si="22"/>
        <v>0</v>
      </c>
    </row>
    <row r="223" spans="1:16" ht="27.75" hidden="1" customHeight="1" collapsed="1">
      <c r="A223" s="51">
        <v>3</v>
      </c>
      <c r="B223" s="52">
        <v>1</v>
      </c>
      <c r="C223" s="52">
        <v>4</v>
      </c>
      <c r="D223" s="52">
        <v>1</v>
      </c>
      <c r="E223" s="52">
        <v>1</v>
      </c>
      <c r="F223" s="54"/>
      <c r="G223" s="45" t="s">
        <v>163</v>
      </c>
      <c r="H223" s="40">
        <v>192</v>
      </c>
      <c r="I223" s="41">
        <f t="shared" si="22"/>
        <v>0</v>
      </c>
      <c r="J223" s="81">
        <f t="shared" si="22"/>
        <v>0</v>
      </c>
      <c r="K223" s="42">
        <f t="shared" si="22"/>
        <v>0</v>
      </c>
      <c r="L223" s="42">
        <f t="shared" si="22"/>
        <v>0</v>
      </c>
    </row>
    <row r="224" spans="1:16" ht="27" hidden="1" customHeight="1" collapsed="1">
      <c r="A224" s="55">
        <v>3</v>
      </c>
      <c r="B224" s="51">
        <v>1</v>
      </c>
      <c r="C224" s="52">
        <v>4</v>
      </c>
      <c r="D224" s="52">
        <v>1</v>
      </c>
      <c r="E224" s="52">
        <v>1</v>
      </c>
      <c r="F224" s="54">
        <v>1</v>
      </c>
      <c r="G224" s="45" t="s">
        <v>163</v>
      </c>
      <c r="H224" s="40">
        <v>193</v>
      </c>
      <c r="I224" s="58">
        <v>0</v>
      </c>
      <c r="J224" s="58">
        <v>0</v>
      </c>
      <c r="K224" s="58">
        <v>0</v>
      </c>
      <c r="L224" s="58">
        <v>0</v>
      </c>
    </row>
    <row r="225" spans="1:12" ht="26.25" hidden="1" customHeight="1" collapsed="1">
      <c r="A225" s="55">
        <v>3</v>
      </c>
      <c r="B225" s="52">
        <v>1</v>
      </c>
      <c r="C225" s="52">
        <v>5</v>
      </c>
      <c r="D225" s="52"/>
      <c r="E225" s="52"/>
      <c r="F225" s="54"/>
      <c r="G225" s="53" t="s">
        <v>164</v>
      </c>
      <c r="H225" s="40">
        <v>194</v>
      </c>
      <c r="I225" s="41">
        <f t="shared" ref="I225:L226" si="23">I226</f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30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/>
      <c r="F226" s="54"/>
      <c r="G226" s="53" t="s">
        <v>164</v>
      </c>
      <c r="H226" s="40">
        <v>195</v>
      </c>
      <c r="I226" s="41">
        <f t="shared" si="23"/>
        <v>0</v>
      </c>
      <c r="J226" s="41">
        <f t="shared" si="23"/>
        <v>0</v>
      </c>
      <c r="K226" s="41">
        <f t="shared" si="23"/>
        <v>0</v>
      </c>
      <c r="L226" s="41">
        <f t="shared" si="23"/>
        <v>0</v>
      </c>
    </row>
    <row r="227" spans="1:12" ht="27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/>
      <c r="G227" s="53" t="s">
        <v>164</v>
      </c>
      <c r="H227" s="40">
        <v>196</v>
      </c>
      <c r="I227" s="41">
        <f>SUM(I228:I230)</f>
        <v>0</v>
      </c>
      <c r="J227" s="41">
        <f>SUM(J228:J230)</f>
        <v>0</v>
      </c>
      <c r="K227" s="41">
        <f>SUM(K228:K230)</f>
        <v>0</v>
      </c>
      <c r="L227" s="41">
        <f>SUM(L228:L230)</f>
        <v>0</v>
      </c>
    </row>
    <row r="228" spans="1:12" ht="21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1</v>
      </c>
      <c r="G228" s="103" t="s">
        <v>165</v>
      </c>
      <c r="H228" s="40">
        <v>197</v>
      </c>
      <c r="I228" s="58">
        <v>0</v>
      </c>
      <c r="J228" s="58">
        <v>0</v>
      </c>
      <c r="K228" s="58">
        <v>0</v>
      </c>
      <c r="L228" s="58">
        <v>0</v>
      </c>
    </row>
    <row r="229" spans="1:12" ht="25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2</v>
      </c>
      <c r="G229" s="103" t="s">
        <v>166</v>
      </c>
      <c r="H229" s="40">
        <v>198</v>
      </c>
      <c r="I229" s="58">
        <v>0</v>
      </c>
      <c r="J229" s="58">
        <v>0</v>
      </c>
      <c r="K229" s="58">
        <v>0</v>
      </c>
      <c r="L229" s="58">
        <v>0</v>
      </c>
    </row>
    <row r="230" spans="1:12" ht="28.5" hidden="1" customHeight="1" collapsed="1">
      <c r="A230" s="55">
        <v>3</v>
      </c>
      <c r="B230" s="52">
        <v>1</v>
      </c>
      <c r="C230" s="52">
        <v>5</v>
      </c>
      <c r="D230" s="52">
        <v>1</v>
      </c>
      <c r="E230" s="52">
        <v>1</v>
      </c>
      <c r="F230" s="54">
        <v>3</v>
      </c>
      <c r="G230" s="103" t="s">
        <v>167</v>
      </c>
      <c r="H230" s="40">
        <v>199</v>
      </c>
      <c r="I230" s="58">
        <v>0</v>
      </c>
      <c r="J230" s="58">
        <v>0</v>
      </c>
      <c r="K230" s="58">
        <v>0</v>
      </c>
      <c r="L230" s="58">
        <v>0</v>
      </c>
    </row>
    <row r="231" spans="1:12" s="1" customFormat="1" ht="41.25" hidden="1" customHeight="1" collapsed="1">
      <c r="A231" s="36">
        <v>3</v>
      </c>
      <c r="B231" s="37">
        <v>2</v>
      </c>
      <c r="C231" s="37"/>
      <c r="D231" s="37"/>
      <c r="E231" s="37"/>
      <c r="F231" s="39"/>
      <c r="G231" s="38" t="s">
        <v>168</v>
      </c>
      <c r="H231" s="40">
        <v>200</v>
      </c>
      <c r="I231" s="41">
        <f>SUM(I232+I264)</f>
        <v>0</v>
      </c>
      <c r="J231" s="81">
        <f>SUM(J232+J264)</f>
        <v>0</v>
      </c>
      <c r="K231" s="42">
        <f>SUM(K232+K264)</f>
        <v>0</v>
      </c>
      <c r="L231" s="42">
        <f>SUM(L232+L264)</f>
        <v>0</v>
      </c>
    </row>
    <row r="232" spans="1:12" ht="26.25" hidden="1" customHeight="1" collapsed="1">
      <c r="A232" s="64">
        <v>3</v>
      </c>
      <c r="B232" s="72">
        <v>2</v>
      </c>
      <c r="C232" s="73">
        <v>1</v>
      </c>
      <c r="D232" s="73"/>
      <c r="E232" s="73"/>
      <c r="F232" s="74"/>
      <c r="G232" s="75" t="s">
        <v>169</v>
      </c>
      <c r="H232" s="40">
        <v>201</v>
      </c>
      <c r="I232" s="68">
        <f>SUM(I233+I242+I246+I250+I254+I257+I260)</f>
        <v>0</v>
      </c>
      <c r="J232" s="94">
        <f>SUM(J233+J242+J246+J250+J254+J257+J260)</f>
        <v>0</v>
      </c>
      <c r="K232" s="69">
        <f>SUM(K233+K242+K246+K250+K254+K257+K260)</f>
        <v>0</v>
      </c>
      <c r="L232" s="69">
        <f>SUM(L233+L242+L246+L250+L254+L257+L260)</f>
        <v>0</v>
      </c>
    </row>
    <row r="233" spans="1:12" ht="15.75" hidden="1" customHeight="1" collapsed="1">
      <c r="A233" s="51">
        <v>3</v>
      </c>
      <c r="B233" s="52">
        <v>2</v>
      </c>
      <c r="C233" s="52">
        <v>1</v>
      </c>
      <c r="D233" s="52">
        <v>1</v>
      </c>
      <c r="E233" s="52"/>
      <c r="F233" s="54"/>
      <c r="G233" s="53" t="s">
        <v>170</v>
      </c>
      <c r="H233" s="40">
        <v>202</v>
      </c>
      <c r="I233" s="68">
        <f>I234</f>
        <v>0</v>
      </c>
      <c r="J233" s="68">
        <f>J234</f>
        <v>0</v>
      </c>
      <c r="K233" s="68">
        <f>K234</f>
        <v>0</v>
      </c>
      <c r="L233" s="68">
        <f>L234</f>
        <v>0</v>
      </c>
    </row>
    <row r="234" spans="1:12" ht="12" hidden="1" customHeight="1" collapsed="1">
      <c r="A234" s="51">
        <v>3</v>
      </c>
      <c r="B234" s="51">
        <v>2</v>
      </c>
      <c r="C234" s="52">
        <v>1</v>
      </c>
      <c r="D234" s="52">
        <v>1</v>
      </c>
      <c r="E234" s="52">
        <v>1</v>
      </c>
      <c r="F234" s="54"/>
      <c r="G234" s="53" t="s">
        <v>171</v>
      </c>
      <c r="H234" s="40">
        <v>203</v>
      </c>
      <c r="I234" s="41">
        <f>SUM(I235:I235)</f>
        <v>0</v>
      </c>
      <c r="J234" s="81">
        <f>SUM(J235:J235)</f>
        <v>0</v>
      </c>
      <c r="K234" s="42">
        <f>SUM(K235:K235)</f>
        <v>0</v>
      </c>
      <c r="L234" s="42">
        <f>SUM(L235:L235)</f>
        <v>0</v>
      </c>
    </row>
    <row r="235" spans="1:12" ht="14.25" hidden="1" customHeight="1" collapsed="1">
      <c r="A235" s="64">
        <v>3</v>
      </c>
      <c r="B235" s="64">
        <v>2</v>
      </c>
      <c r="C235" s="73">
        <v>1</v>
      </c>
      <c r="D235" s="73">
        <v>1</v>
      </c>
      <c r="E235" s="73">
        <v>1</v>
      </c>
      <c r="F235" s="74">
        <v>1</v>
      </c>
      <c r="G235" s="75" t="s">
        <v>171</v>
      </c>
      <c r="H235" s="40">
        <v>204</v>
      </c>
      <c r="I235" s="58">
        <v>0</v>
      </c>
      <c r="J235" s="58">
        <v>0</v>
      </c>
      <c r="K235" s="58">
        <v>0</v>
      </c>
      <c r="L235" s="58"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/>
      <c r="G236" s="75" t="s">
        <v>172</v>
      </c>
      <c r="H236" s="40">
        <v>205</v>
      </c>
      <c r="I236" s="41">
        <f>SUM(I237:I238)</f>
        <v>0</v>
      </c>
      <c r="J236" s="41">
        <f>SUM(J237:J238)</f>
        <v>0</v>
      </c>
      <c r="K236" s="41">
        <f>SUM(K237:K238)</f>
        <v>0</v>
      </c>
      <c r="L236" s="41">
        <f>SUM(L237:L238)</f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1</v>
      </c>
      <c r="G237" s="75" t="s">
        <v>173</v>
      </c>
      <c r="H237" s="40">
        <v>206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2</v>
      </c>
      <c r="F238" s="74">
        <v>2</v>
      </c>
      <c r="G238" s="75" t="s">
        <v>174</v>
      </c>
      <c r="H238" s="40">
        <v>207</v>
      </c>
      <c r="I238" s="58">
        <v>0</v>
      </c>
      <c r="J238" s="58">
        <v>0</v>
      </c>
      <c r="K238" s="58">
        <v>0</v>
      </c>
      <c r="L238" s="58"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106"/>
      <c r="G239" s="75" t="s">
        <v>175</v>
      </c>
      <c r="H239" s="40">
        <v>208</v>
      </c>
      <c r="I239" s="41">
        <f>SUM(I240:I241)</f>
        <v>0</v>
      </c>
      <c r="J239" s="41">
        <f>SUM(J240:J241)</f>
        <v>0</v>
      </c>
      <c r="K239" s="41">
        <f>SUM(K240:K241)</f>
        <v>0</v>
      </c>
      <c r="L239" s="41">
        <f>SUM(L240:L241)</f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1</v>
      </c>
      <c r="G240" s="75" t="s">
        <v>176</v>
      </c>
      <c r="H240" s="40">
        <v>209</v>
      </c>
      <c r="I240" s="58">
        <v>0</v>
      </c>
      <c r="J240" s="58">
        <v>0</v>
      </c>
      <c r="K240" s="58">
        <v>0</v>
      </c>
      <c r="L240" s="58">
        <v>0</v>
      </c>
    </row>
    <row r="241" spans="1:12" ht="14.25" hidden="1" customHeight="1" collapsed="1">
      <c r="A241" s="64">
        <v>3</v>
      </c>
      <c r="B241" s="73">
        <v>2</v>
      </c>
      <c r="C241" s="73">
        <v>1</v>
      </c>
      <c r="D241" s="73">
        <v>1</v>
      </c>
      <c r="E241" s="73">
        <v>3</v>
      </c>
      <c r="F241" s="74">
        <v>2</v>
      </c>
      <c r="G241" s="75" t="s">
        <v>177</v>
      </c>
      <c r="H241" s="40">
        <v>210</v>
      </c>
      <c r="I241" s="58">
        <v>0</v>
      </c>
      <c r="J241" s="58">
        <v>0</v>
      </c>
      <c r="K241" s="58">
        <v>0</v>
      </c>
      <c r="L241" s="58">
        <v>0</v>
      </c>
    </row>
    <row r="242" spans="1:12" ht="27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/>
      <c r="F242" s="54"/>
      <c r="G242" s="53" t="s">
        <v>178</v>
      </c>
      <c r="H242" s="40">
        <v>211</v>
      </c>
      <c r="I242" s="41">
        <f>I243</f>
        <v>0</v>
      </c>
      <c r="J242" s="41">
        <f>J243</f>
        <v>0</v>
      </c>
      <c r="K242" s="41">
        <f>K243</f>
        <v>0</v>
      </c>
      <c r="L242" s="41">
        <f>L243</f>
        <v>0</v>
      </c>
    </row>
    <row r="243" spans="1:12" ht="14.25" hidden="1" customHeight="1" collapsed="1">
      <c r="A243" s="51">
        <v>3</v>
      </c>
      <c r="B243" s="52">
        <v>2</v>
      </c>
      <c r="C243" s="52">
        <v>1</v>
      </c>
      <c r="D243" s="52">
        <v>2</v>
      </c>
      <c r="E243" s="52">
        <v>1</v>
      </c>
      <c r="F243" s="54"/>
      <c r="G243" s="53" t="s">
        <v>178</v>
      </c>
      <c r="H243" s="40">
        <v>212</v>
      </c>
      <c r="I243" s="41">
        <f>SUM(I244:I245)</f>
        <v>0</v>
      </c>
      <c r="J243" s="81">
        <f>SUM(J244:J245)</f>
        <v>0</v>
      </c>
      <c r="K243" s="42">
        <f>SUM(K244:K245)</f>
        <v>0</v>
      </c>
      <c r="L243" s="42">
        <f>SUM(L244:L245)</f>
        <v>0</v>
      </c>
    </row>
    <row r="244" spans="1:12" ht="27" hidden="1" customHeight="1" collapsed="1">
      <c r="A244" s="64">
        <v>3</v>
      </c>
      <c r="B244" s="72">
        <v>2</v>
      </c>
      <c r="C244" s="73">
        <v>1</v>
      </c>
      <c r="D244" s="73">
        <v>2</v>
      </c>
      <c r="E244" s="73">
        <v>1</v>
      </c>
      <c r="F244" s="74">
        <v>1</v>
      </c>
      <c r="G244" s="75" t="s">
        <v>179</v>
      </c>
      <c r="H244" s="40">
        <v>213</v>
      </c>
      <c r="I244" s="58">
        <v>0</v>
      </c>
      <c r="J244" s="58">
        <v>0</v>
      </c>
      <c r="K244" s="58">
        <v>0</v>
      </c>
      <c r="L244" s="58">
        <v>0</v>
      </c>
    </row>
    <row r="245" spans="1:12" ht="25.5" hidden="1" customHeight="1" collapsed="1">
      <c r="A245" s="51">
        <v>3</v>
      </c>
      <c r="B245" s="52">
        <v>2</v>
      </c>
      <c r="C245" s="52">
        <v>1</v>
      </c>
      <c r="D245" s="52">
        <v>2</v>
      </c>
      <c r="E245" s="52">
        <v>1</v>
      </c>
      <c r="F245" s="54">
        <v>2</v>
      </c>
      <c r="G245" s="53" t="s">
        <v>180</v>
      </c>
      <c r="H245" s="40">
        <v>214</v>
      </c>
      <c r="I245" s="58">
        <v>0</v>
      </c>
      <c r="J245" s="58">
        <v>0</v>
      </c>
      <c r="K245" s="58">
        <v>0</v>
      </c>
      <c r="L245" s="58">
        <v>0</v>
      </c>
    </row>
    <row r="246" spans="1:12" ht="26.25" hidden="1" customHeight="1" collapsed="1">
      <c r="A246" s="46">
        <v>3</v>
      </c>
      <c r="B246" s="44">
        <v>2</v>
      </c>
      <c r="C246" s="44">
        <v>1</v>
      </c>
      <c r="D246" s="44">
        <v>3</v>
      </c>
      <c r="E246" s="44"/>
      <c r="F246" s="47"/>
      <c r="G246" s="45" t="s">
        <v>181</v>
      </c>
      <c r="H246" s="40">
        <v>215</v>
      </c>
      <c r="I246" s="61">
        <f>I247</f>
        <v>0</v>
      </c>
      <c r="J246" s="82">
        <f>J247</f>
        <v>0</v>
      </c>
      <c r="K246" s="62">
        <f>K247</f>
        <v>0</v>
      </c>
      <c r="L246" s="62">
        <f>L247</f>
        <v>0</v>
      </c>
    </row>
    <row r="247" spans="1:12" ht="29.25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/>
      <c r="G247" s="45" t="s">
        <v>181</v>
      </c>
      <c r="H247" s="40">
        <v>216</v>
      </c>
      <c r="I247" s="41">
        <f>I248+I249</f>
        <v>0</v>
      </c>
      <c r="J247" s="41">
        <f>J248+J249</f>
        <v>0</v>
      </c>
      <c r="K247" s="41">
        <f>K248+K249</f>
        <v>0</v>
      </c>
      <c r="L247" s="41">
        <f>L248+L249</f>
        <v>0</v>
      </c>
    </row>
    <row r="248" spans="1:12" ht="30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1</v>
      </c>
      <c r="G248" s="53" t="s">
        <v>182</v>
      </c>
      <c r="H248" s="40">
        <v>217</v>
      </c>
      <c r="I248" s="58">
        <v>0</v>
      </c>
      <c r="J248" s="58">
        <v>0</v>
      </c>
      <c r="K248" s="58">
        <v>0</v>
      </c>
      <c r="L248" s="58">
        <v>0</v>
      </c>
    </row>
    <row r="249" spans="1:12" ht="27.75" hidden="1" customHeight="1" collapsed="1">
      <c r="A249" s="51">
        <v>3</v>
      </c>
      <c r="B249" s="52">
        <v>2</v>
      </c>
      <c r="C249" s="52">
        <v>1</v>
      </c>
      <c r="D249" s="52">
        <v>3</v>
      </c>
      <c r="E249" s="52">
        <v>1</v>
      </c>
      <c r="F249" s="54">
        <v>2</v>
      </c>
      <c r="G249" s="53" t="s">
        <v>183</v>
      </c>
      <c r="H249" s="40">
        <v>218</v>
      </c>
      <c r="I249" s="101">
        <v>0</v>
      </c>
      <c r="J249" s="98">
        <v>0</v>
      </c>
      <c r="K249" s="101">
        <v>0</v>
      </c>
      <c r="L249" s="101">
        <v>0</v>
      </c>
    </row>
    <row r="250" spans="1:12" ht="12" hidden="1" customHeight="1" collapsed="1">
      <c r="A250" s="51">
        <v>3</v>
      </c>
      <c r="B250" s="52">
        <v>2</v>
      </c>
      <c r="C250" s="52">
        <v>1</v>
      </c>
      <c r="D250" s="52">
        <v>4</v>
      </c>
      <c r="E250" s="52"/>
      <c r="F250" s="54"/>
      <c r="G250" s="53" t="s">
        <v>184</v>
      </c>
      <c r="H250" s="40">
        <v>219</v>
      </c>
      <c r="I250" s="41">
        <f>I251</f>
        <v>0</v>
      </c>
      <c r="J250" s="42">
        <f>J251</f>
        <v>0</v>
      </c>
      <c r="K250" s="41">
        <f>K251</f>
        <v>0</v>
      </c>
      <c r="L250" s="42">
        <f>L251</f>
        <v>0</v>
      </c>
    </row>
    <row r="251" spans="1:12" ht="14.25" hidden="1" customHeight="1" collapsed="1">
      <c r="A251" s="46">
        <v>3</v>
      </c>
      <c r="B251" s="44">
        <v>2</v>
      </c>
      <c r="C251" s="44">
        <v>1</v>
      </c>
      <c r="D251" s="44">
        <v>4</v>
      </c>
      <c r="E251" s="44">
        <v>1</v>
      </c>
      <c r="F251" s="47"/>
      <c r="G251" s="45" t="s">
        <v>184</v>
      </c>
      <c r="H251" s="40">
        <v>220</v>
      </c>
      <c r="I251" s="61">
        <f>SUM(I252:I253)</f>
        <v>0</v>
      </c>
      <c r="J251" s="82">
        <f>SUM(J252:J253)</f>
        <v>0</v>
      </c>
      <c r="K251" s="62">
        <f>SUM(K252:K253)</f>
        <v>0</v>
      </c>
      <c r="L251" s="62">
        <f>SUM(L252:L253)</f>
        <v>0</v>
      </c>
    </row>
    <row r="252" spans="1:12" ht="25.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1</v>
      </c>
      <c r="G252" s="53" t="s">
        <v>185</v>
      </c>
      <c r="H252" s="40">
        <v>221</v>
      </c>
      <c r="I252" s="58">
        <v>0</v>
      </c>
      <c r="J252" s="58">
        <v>0</v>
      </c>
      <c r="K252" s="58">
        <v>0</v>
      </c>
      <c r="L252" s="58">
        <v>0</v>
      </c>
    </row>
    <row r="253" spans="1:12" ht="18.75" hidden="1" customHeight="1" collapsed="1">
      <c r="A253" s="51">
        <v>3</v>
      </c>
      <c r="B253" s="52">
        <v>2</v>
      </c>
      <c r="C253" s="52">
        <v>1</v>
      </c>
      <c r="D253" s="52">
        <v>4</v>
      </c>
      <c r="E253" s="52">
        <v>1</v>
      </c>
      <c r="F253" s="54">
        <v>2</v>
      </c>
      <c r="G253" s="53" t="s">
        <v>186</v>
      </c>
      <c r="H253" s="40">
        <v>222</v>
      </c>
      <c r="I253" s="58">
        <v>0</v>
      </c>
      <c r="J253" s="58">
        <v>0</v>
      </c>
      <c r="K253" s="58">
        <v>0</v>
      </c>
      <c r="L253" s="58">
        <v>0</v>
      </c>
    </row>
    <row r="254" spans="1:12" hidden="1" collapsed="1">
      <c r="A254" s="51">
        <v>3</v>
      </c>
      <c r="B254" s="52">
        <v>2</v>
      </c>
      <c r="C254" s="52">
        <v>1</v>
      </c>
      <c r="D254" s="52">
        <v>5</v>
      </c>
      <c r="E254" s="52"/>
      <c r="F254" s="54"/>
      <c r="G254" s="53" t="s">
        <v>187</v>
      </c>
      <c r="H254" s="40">
        <v>223</v>
      </c>
      <c r="I254" s="41">
        <f t="shared" ref="I254:L255" si="24">I255</f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t="16.5" hidden="1" customHeight="1" collapsed="1">
      <c r="A255" s="51">
        <v>3</v>
      </c>
      <c r="B255" s="52">
        <v>2</v>
      </c>
      <c r="C255" s="52">
        <v>1</v>
      </c>
      <c r="D255" s="52">
        <v>5</v>
      </c>
      <c r="E255" s="52">
        <v>1</v>
      </c>
      <c r="F255" s="54"/>
      <c r="G255" s="53" t="s">
        <v>187</v>
      </c>
      <c r="H255" s="40">
        <v>224</v>
      </c>
      <c r="I255" s="42">
        <f t="shared" si="24"/>
        <v>0</v>
      </c>
      <c r="J255" s="81">
        <f t="shared" si="24"/>
        <v>0</v>
      </c>
      <c r="K255" s="42">
        <f t="shared" si="24"/>
        <v>0</v>
      </c>
      <c r="L255" s="42">
        <f t="shared" si="24"/>
        <v>0</v>
      </c>
    </row>
    <row r="256" spans="1:12" hidden="1" collapsed="1">
      <c r="A256" s="72">
        <v>3</v>
      </c>
      <c r="B256" s="73">
        <v>2</v>
      </c>
      <c r="C256" s="73">
        <v>1</v>
      </c>
      <c r="D256" s="73">
        <v>5</v>
      </c>
      <c r="E256" s="73">
        <v>1</v>
      </c>
      <c r="F256" s="74">
        <v>1</v>
      </c>
      <c r="G256" s="53" t="s">
        <v>187</v>
      </c>
      <c r="H256" s="40">
        <v>225</v>
      </c>
      <c r="I256" s="101">
        <v>0</v>
      </c>
      <c r="J256" s="101">
        <v>0</v>
      </c>
      <c r="K256" s="101">
        <v>0</v>
      </c>
      <c r="L256" s="101">
        <v>0</v>
      </c>
    </row>
    <row r="257" spans="1:12" hidden="1" collapsed="1">
      <c r="A257" s="51">
        <v>3</v>
      </c>
      <c r="B257" s="52">
        <v>2</v>
      </c>
      <c r="C257" s="52">
        <v>1</v>
      </c>
      <c r="D257" s="52">
        <v>6</v>
      </c>
      <c r="E257" s="52"/>
      <c r="F257" s="54"/>
      <c r="G257" s="53" t="s">
        <v>188</v>
      </c>
      <c r="H257" s="40">
        <v>226</v>
      </c>
      <c r="I257" s="41">
        <f t="shared" ref="I257:L258" si="25">I258</f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idden="1" collapsed="1">
      <c r="A258" s="51">
        <v>3</v>
      </c>
      <c r="B258" s="51">
        <v>2</v>
      </c>
      <c r="C258" s="52">
        <v>1</v>
      </c>
      <c r="D258" s="52">
        <v>6</v>
      </c>
      <c r="E258" s="52">
        <v>1</v>
      </c>
      <c r="F258" s="54"/>
      <c r="G258" s="53" t="s">
        <v>188</v>
      </c>
      <c r="H258" s="40">
        <v>227</v>
      </c>
      <c r="I258" s="41">
        <f t="shared" si="25"/>
        <v>0</v>
      </c>
      <c r="J258" s="81">
        <f t="shared" si="25"/>
        <v>0</v>
      </c>
      <c r="K258" s="42">
        <f t="shared" si="25"/>
        <v>0</v>
      </c>
      <c r="L258" s="42">
        <f t="shared" si="25"/>
        <v>0</v>
      </c>
    </row>
    <row r="259" spans="1:12" ht="15.75" hidden="1" customHeight="1" collapsed="1">
      <c r="A259" s="46">
        <v>3</v>
      </c>
      <c r="B259" s="46">
        <v>2</v>
      </c>
      <c r="C259" s="52">
        <v>1</v>
      </c>
      <c r="D259" s="52">
        <v>6</v>
      </c>
      <c r="E259" s="52">
        <v>1</v>
      </c>
      <c r="F259" s="54">
        <v>1</v>
      </c>
      <c r="G259" s="53" t="s">
        <v>188</v>
      </c>
      <c r="H259" s="40">
        <v>228</v>
      </c>
      <c r="I259" s="101">
        <v>0</v>
      </c>
      <c r="J259" s="101">
        <v>0</v>
      </c>
      <c r="K259" s="101">
        <v>0</v>
      </c>
      <c r="L259" s="101">
        <v>0</v>
      </c>
    </row>
    <row r="260" spans="1:12" ht="13.5" hidden="1" customHeight="1" collapsed="1">
      <c r="A260" s="51">
        <v>3</v>
      </c>
      <c r="B260" s="51">
        <v>2</v>
      </c>
      <c r="C260" s="52">
        <v>1</v>
      </c>
      <c r="D260" s="52">
        <v>7</v>
      </c>
      <c r="E260" s="52"/>
      <c r="F260" s="54"/>
      <c r="G260" s="53" t="s">
        <v>189</v>
      </c>
      <c r="H260" s="40">
        <v>229</v>
      </c>
      <c r="I260" s="41">
        <f>I261</f>
        <v>0</v>
      </c>
      <c r="J260" s="81">
        <f>J261</f>
        <v>0</v>
      </c>
      <c r="K260" s="42">
        <f>K261</f>
        <v>0</v>
      </c>
      <c r="L260" s="42">
        <f>L261</f>
        <v>0</v>
      </c>
    </row>
    <row r="261" spans="1:12" hidden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/>
      <c r="G261" s="53" t="s">
        <v>189</v>
      </c>
      <c r="H261" s="40">
        <v>230</v>
      </c>
      <c r="I261" s="41">
        <f>I262+I263</f>
        <v>0</v>
      </c>
      <c r="J261" s="41">
        <f>J262+J263</f>
        <v>0</v>
      </c>
      <c r="K261" s="41">
        <f>K262+K263</f>
        <v>0</v>
      </c>
      <c r="L261" s="41">
        <f>L262+L263</f>
        <v>0</v>
      </c>
    </row>
    <row r="262" spans="1:12" ht="27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1</v>
      </c>
      <c r="G262" s="53" t="s">
        <v>190</v>
      </c>
      <c r="H262" s="40">
        <v>231</v>
      </c>
      <c r="I262" s="57">
        <v>0</v>
      </c>
      <c r="J262" s="58">
        <v>0</v>
      </c>
      <c r="K262" s="58">
        <v>0</v>
      </c>
      <c r="L262" s="58">
        <v>0</v>
      </c>
    </row>
    <row r="263" spans="1:12" ht="24.75" hidden="1" customHeight="1" collapsed="1">
      <c r="A263" s="51">
        <v>3</v>
      </c>
      <c r="B263" s="52">
        <v>2</v>
      </c>
      <c r="C263" s="52">
        <v>1</v>
      </c>
      <c r="D263" s="52">
        <v>7</v>
      </c>
      <c r="E263" s="52">
        <v>1</v>
      </c>
      <c r="F263" s="54">
        <v>2</v>
      </c>
      <c r="G263" s="53" t="s">
        <v>191</v>
      </c>
      <c r="H263" s="40">
        <v>232</v>
      </c>
      <c r="I263" s="58">
        <v>0</v>
      </c>
      <c r="J263" s="58">
        <v>0</v>
      </c>
      <c r="K263" s="58">
        <v>0</v>
      </c>
      <c r="L263" s="58">
        <v>0</v>
      </c>
    </row>
    <row r="264" spans="1:12" ht="38.25" hidden="1" customHeight="1" collapsed="1">
      <c r="A264" s="51">
        <v>3</v>
      </c>
      <c r="B264" s="52">
        <v>2</v>
      </c>
      <c r="C264" s="52">
        <v>2</v>
      </c>
      <c r="D264" s="107"/>
      <c r="E264" s="107"/>
      <c r="F264" s="108"/>
      <c r="G264" s="53" t="s">
        <v>192</v>
      </c>
      <c r="H264" s="40">
        <v>233</v>
      </c>
      <c r="I264" s="41">
        <f>SUM(I265+I274+I278+I282+I286+I289+I292)</f>
        <v>0</v>
      </c>
      <c r="J264" s="81">
        <f>SUM(J265+J274+J278+J282+J286+J289+J292)</f>
        <v>0</v>
      </c>
      <c r="K264" s="42">
        <f>SUM(K265+K274+K278+K282+K286+K289+K292)</f>
        <v>0</v>
      </c>
      <c r="L264" s="42">
        <f>SUM(L265+L274+L278+L282+L286+L289+L292)</f>
        <v>0</v>
      </c>
    </row>
    <row r="265" spans="1:12" hidden="1" collapsed="1">
      <c r="A265" s="51">
        <v>3</v>
      </c>
      <c r="B265" s="52">
        <v>2</v>
      </c>
      <c r="C265" s="52">
        <v>2</v>
      </c>
      <c r="D265" s="52">
        <v>1</v>
      </c>
      <c r="E265" s="52"/>
      <c r="F265" s="54"/>
      <c r="G265" s="53" t="s">
        <v>193</v>
      </c>
      <c r="H265" s="40">
        <v>234</v>
      </c>
      <c r="I265" s="41">
        <f>I266</f>
        <v>0</v>
      </c>
      <c r="J265" s="41">
        <f>J266</f>
        <v>0</v>
      </c>
      <c r="K265" s="41">
        <f>K266</f>
        <v>0</v>
      </c>
      <c r="L265" s="41">
        <f>L266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/>
      <c r="G266" s="53" t="s">
        <v>171</v>
      </c>
      <c r="H266" s="40">
        <v>235</v>
      </c>
      <c r="I266" s="41">
        <f>SUM(I267)</f>
        <v>0</v>
      </c>
      <c r="J266" s="41">
        <f>SUM(J267)</f>
        <v>0</v>
      </c>
      <c r="K266" s="41">
        <f>SUM(K267)</f>
        <v>0</v>
      </c>
      <c r="L266" s="41">
        <f>SUM(L267)</f>
        <v>0</v>
      </c>
    </row>
    <row r="267" spans="1:12" hidden="1" collapsed="1">
      <c r="A267" s="55">
        <v>3</v>
      </c>
      <c r="B267" s="51">
        <v>2</v>
      </c>
      <c r="C267" s="52">
        <v>2</v>
      </c>
      <c r="D267" s="52">
        <v>1</v>
      </c>
      <c r="E267" s="52">
        <v>1</v>
      </c>
      <c r="F267" s="54">
        <v>1</v>
      </c>
      <c r="G267" s="53" t="s">
        <v>171</v>
      </c>
      <c r="H267" s="40">
        <v>236</v>
      </c>
      <c r="I267" s="58">
        <v>0</v>
      </c>
      <c r="J267" s="58">
        <v>0</v>
      </c>
      <c r="K267" s="58">
        <v>0</v>
      </c>
      <c r="L267" s="58"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/>
      <c r="G268" s="53" t="s">
        <v>194</v>
      </c>
      <c r="H268" s="40">
        <v>237</v>
      </c>
      <c r="I268" s="41">
        <f>SUM(I269:I270)</f>
        <v>0</v>
      </c>
      <c r="J268" s="41">
        <f>SUM(J269:J270)</f>
        <v>0</v>
      </c>
      <c r="K268" s="41">
        <f>SUM(K269:K270)</f>
        <v>0</v>
      </c>
      <c r="L268" s="41">
        <f>SUM(L269:L270)</f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1</v>
      </c>
      <c r="G269" s="53" t="s">
        <v>173</v>
      </c>
      <c r="H269" s="40">
        <v>238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2</v>
      </c>
      <c r="F270" s="54">
        <v>2</v>
      </c>
      <c r="G270" s="53" t="s">
        <v>174</v>
      </c>
      <c r="H270" s="40">
        <v>239</v>
      </c>
      <c r="I270" s="58">
        <v>0</v>
      </c>
      <c r="J270" s="57">
        <v>0</v>
      </c>
      <c r="K270" s="58">
        <v>0</v>
      </c>
      <c r="L270" s="58"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/>
      <c r="G271" s="53" t="s">
        <v>175</v>
      </c>
      <c r="H271" s="40">
        <v>240</v>
      </c>
      <c r="I271" s="41">
        <f>SUM(I272:I273)</f>
        <v>0</v>
      </c>
      <c r="J271" s="41">
        <f>SUM(J272:J273)</f>
        <v>0</v>
      </c>
      <c r="K271" s="41">
        <f>SUM(K272:K273)</f>
        <v>0</v>
      </c>
      <c r="L271" s="41">
        <f>SUM(L272:L273)</f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1</v>
      </c>
      <c r="G272" s="53" t="s">
        <v>176</v>
      </c>
      <c r="H272" s="40">
        <v>241</v>
      </c>
      <c r="I272" s="58">
        <v>0</v>
      </c>
      <c r="J272" s="57">
        <v>0</v>
      </c>
      <c r="K272" s="58">
        <v>0</v>
      </c>
      <c r="L272" s="58">
        <v>0</v>
      </c>
    </row>
    <row r="273" spans="1:12" ht="15" hidden="1" customHeight="1" collapsed="1">
      <c r="A273" s="55">
        <v>3</v>
      </c>
      <c r="B273" s="51">
        <v>2</v>
      </c>
      <c r="C273" s="52">
        <v>2</v>
      </c>
      <c r="D273" s="52">
        <v>1</v>
      </c>
      <c r="E273" s="52">
        <v>3</v>
      </c>
      <c r="F273" s="54">
        <v>2</v>
      </c>
      <c r="G273" s="53" t="s">
        <v>195</v>
      </c>
      <c r="H273" s="40">
        <v>242</v>
      </c>
      <c r="I273" s="58">
        <v>0</v>
      </c>
      <c r="J273" s="57">
        <v>0</v>
      </c>
      <c r="K273" s="58">
        <v>0</v>
      </c>
      <c r="L273" s="58">
        <v>0</v>
      </c>
    </row>
    <row r="274" spans="1:12" ht="25.5" hidden="1" customHeight="1" collapsed="1">
      <c r="A274" s="55">
        <v>3</v>
      </c>
      <c r="B274" s="51">
        <v>2</v>
      </c>
      <c r="C274" s="52">
        <v>2</v>
      </c>
      <c r="D274" s="52">
        <v>2</v>
      </c>
      <c r="E274" s="52"/>
      <c r="F274" s="54"/>
      <c r="G274" s="53" t="s">
        <v>196</v>
      </c>
      <c r="H274" s="40">
        <v>243</v>
      </c>
      <c r="I274" s="41">
        <f>I275</f>
        <v>0</v>
      </c>
      <c r="J274" s="42">
        <f>J275</f>
        <v>0</v>
      </c>
      <c r="K274" s="41">
        <f>K275</f>
        <v>0</v>
      </c>
      <c r="L274" s="42">
        <f>L275</f>
        <v>0</v>
      </c>
    </row>
    <row r="275" spans="1:12" ht="20.25" hidden="1" customHeight="1" collapsed="1">
      <c r="A275" s="51">
        <v>3</v>
      </c>
      <c r="B275" s="52">
        <v>2</v>
      </c>
      <c r="C275" s="44">
        <v>2</v>
      </c>
      <c r="D275" s="44">
        <v>2</v>
      </c>
      <c r="E275" s="44">
        <v>1</v>
      </c>
      <c r="F275" s="47"/>
      <c r="G275" s="53" t="s">
        <v>196</v>
      </c>
      <c r="H275" s="40">
        <v>244</v>
      </c>
      <c r="I275" s="61">
        <f>SUM(I276:I277)</f>
        <v>0</v>
      </c>
      <c r="J275" s="82">
        <f>SUM(J276:J277)</f>
        <v>0</v>
      </c>
      <c r="K275" s="62">
        <f>SUM(K276:K277)</f>
        <v>0</v>
      </c>
      <c r="L275" s="62">
        <f>SUM(L276:L277)</f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1</v>
      </c>
      <c r="G276" s="53" t="s">
        <v>197</v>
      </c>
      <c r="H276" s="40">
        <v>245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2</v>
      </c>
      <c r="E277" s="52">
        <v>1</v>
      </c>
      <c r="F277" s="54">
        <v>2</v>
      </c>
      <c r="G277" s="55" t="s">
        <v>198</v>
      </c>
      <c r="H277" s="40">
        <v>246</v>
      </c>
      <c r="I277" s="58">
        <v>0</v>
      </c>
      <c r="J277" s="58">
        <v>0</v>
      </c>
      <c r="K277" s="58">
        <v>0</v>
      </c>
      <c r="L277" s="58">
        <v>0</v>
      </c>
    </row>
    <row r="278" spans="1:12" ht="25.5" hidden="1" customHeight="1" collapsed="1">
      <c r="A278" s="51">
        <v>3</v>
      </c>
      <c r="B278" s="52">
        <v>2</v>
      </c>
      <c r="C278" s="52">
        <v>2</v>
      </c>
      <c r="D278" s="52">
        <v>3</v>
      </c>
      <c r="E278" s="52"/>
      <c r="F278" s="54"/>
      <c r="G278" s="53" t="s">
        <v>199</v>
      </c>
      <c r="H278" s="40">
        <v>247</v>
      </c>
      <c r="I278" s="41">
        <f>I279</f>
        <v>0</v>
      </c>
      <c r="J278" s="81">
        <f>J279</f>
        <v>0</v>
      </c>
      <c r="K278" s="42">
        <f>K279</f>
        <v>0</v>
      </c>
      <c r="L278" s="42">
        <f>L279</f>
        <v>0</v>
      </c>
    </row>
    <row r="279" spans="1:12" ht="30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/>
      <c r="G279" s="53" t="s">
        <v>199</v>
      </c>
      <c r="H279" s="40">
        <v>248</v>
      </c>
      <c r="I279" s="41">
        <f>I280+I281</f>
        <v>0</v>
      </c>
      <c r="J279" s="41">
        <f>J280+J281</f>
        <v>0</v>
      </c>
      <c r="K279" s="41">
        <f>K280+K281</f>
        <v>0</v>
      </c>
      <c r="L279" s="41">
        <f>L280+L281</f>
        <v>0</v>
      </c>
    </row>
    <row r="280" spans="1:12" ht="31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1</v>
      </c>
      <c r="G280" s="53" t="s">
        <v>200</v>
      </c>
      <c r="H280" s="40">
        <v>249</v>
      </c>
      <c r="I280" s="58">
        <v>0</v>
      </c>
      <c r="J280" s="58">
        <v>0</v>
      </c>
      <c r="K280" s="58">
        <v>0</v>
      </c>
      <c r="L280" s="58">
        <v>0</v>
      </c>
    </row>
    <row r="281" spans="1:12" ht="25.5" hidden="1" customHeight="1" collapsed="1">
      <c r="A281" s="46">
        <v>3</v>
      </c>
      <c r="B281" s="52">
        <v>2</v>
      </c>
      <c r="C281" s="52">
        <v>2</v>
      </c>
      <c r="D281" s="52">
        <v>3</v>
      </c>
      <c r="E281" s="52">
        <v>1</v>
      </c>
      <c r="F281" s="54">
        <v>2</v>
      </c>
      <c r="G281" s="53" t="s">
        <v>201</v>
      </c>
      <c r="H281" s="40">
        <v>250</v>
      </c>
      <c r="I281" s="58">
        <v>0</v>
      </c>
      <c r="J281" s="58">
        <v>0</v>
      </c>
      <c r="K281" s="58">
        <v>0</v>
      </c>
      <c r="L281" s="58">
        <v>0</v>
      </c>
    </row>
    <row r="282" spans="1:12" ht="22.5" hidden="1" customHeight="1" collapsed="1">
      <c r="A282" s="51">
        <v>3</v>
      </c>
      <c r="B282" s="52">
        <v>2</v>
      </c>
      <c r="C282" s="52">
        <v>2</v>
      </c>
      <c r="D282" s="52">
        <v>4</v>
      </c>
      <c r="E282" s="52"/>
      <c r="F282" s="54"/>
      <c r="G282" s="53" t="s">
        <v>202</v>
      </c>
      <c r="H282" s="40">
        <v>251</v>
      </c>
      <c r="I282" s="41">
        <f>I283</f>
        <v>0</v>
      </c>
      <c r="J282" s="81">
        <f>J283</f>
        <v>0</v>
      </c>
      <c r="K282" s="42">
        <f>K283</f>
        <v>0</v>
      </c>
      <c r="L282" s="42">
        <f>L283</f>
        <v>0</v>
      </c>
    </row>
    <row r="283" spans="1:12" hidden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/>
      <c r="G283" s="53" t="s">
        <v>202</v>
      </c>
      <c r="H283" s="40">
        <v>252</v>
      </c>
      <c r="I283" s="41">
        <f>SUM(I284:I285)</f>
        <v>0</v>
      </c>
      <c r="J283" s="81">
        <f>SUM(J284:J285)</f>
        <v>0</v>
      </c>
      <c r="K283" s="42">
        <f>SUM(K284:K285)</f>
        <v>0</v>
      </c>
      <c r="L283" s="42">
        <f>SUM(L284:L285)</f>
        <v>0</v>
      </c>
    </row>
    <row r="284" spans="1:12" ht="30.75" hidden="1" customHeight="1" collapsed="1">
      <c r="A284" s="51">
        <v>3</v>
      </c>
      <c r="B284" s="52">
        <v>2</v>
      </c>
      <c r="C284" s="52">
        <v>2</v>
      </c>
      <c r="D284" s="52">
        <v>4</v>
      </c>
      <c r="E284" s="52">
        <v>1</v>
      </c>
      <c r="F284" s="54">
        <v>1</v>
      </c>
      <c r="G284" s="53" t="s">
        <v>203</v>
      </c>
      <c r="H284" s="40">
        <v>253</v>
      </c>
      <c r="I284" s="58">
        <v>0</v>
      </c>
      <c r="J284" s="58">
        <v>0</v>
      </c>
      <c r="K284" s="58">
        <v>0</v>
      </c>
      <c r="L284" s="58">
        <v>0</v>
      </c>
    </row>
    <row r="285" spans="1:12" ht="27.75" hidden="1" customHeight="1" collapsed="1">
      <c r="A285" s="46">
        <v>3</v>
      </c>
      <c r="B285" s="44">
        <v>2</v>
      </c>
      <c r="C285" s="44">
        <v>2</v>
      </c>
      <c r="D285" s="44">
        <v>4</v>
      </c>
      <c r="E285" s="44">
        <v>1</v>
      </c>
      <c r="F285" s="47">
        <v>2</v>
      </c>
      <c r="G285" s="55" t="s">
        <v>204</v>
      </c>
      <c r="H285" s="40">
        <v>254</v>
      </c>
      <c r="I285" s="58">
        <v>0</v>
      </c>
      <c r="J285" s="58">
        <v>0</v>
      </c>
      <c r="K285" s="58">
        <v>0</v>
      </c>
      <c r="L285" s="58">
        <v>0</v>
      </c>
    </row>
    <row r="286" spans="1:12" ht="14.2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/>
      <c r="F286" s="54"/>
      <c r="G286" s="53" t="s">
        <v>205</v>
      </c>
      <c r="H286" s="40">
        <v>255</v>
      </c>
      <c r="I286" s="41">
        <f t="shared" ref="I286:L287" si="26">I287</f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/>
      <c r="G287" s="53" t="s">
        <v>205</v>
      </c>
      <c r="H287" s="40">
        <v>256</v>
      </c>
      <c r="I287" s="41">
        <f t="shared" si="26"/>
        <v>0</v>
      </c>
      <c r="J287" s="81">
        <f t="shared" si="26"/>
        <v>0</v>
      </c>
      <c r="K287" s="42">
        <f t="shared" si="26"/>
        <v>0</v>
      </c>
      <c r="L287" s="42">
        <f t="shared" si="26"/>
        <v>0</v>
      </c>
    </row>
    <row r="288" spans="1:12" ht="15.75" hidden="1" customHeight="1" collapsed="1">
      <c r="A288" s="51">
        <v>3</v>
      </c>
      <c r="B288" s="52">
        <v>2</v>
      </c>
      <c r="C288" s="52">
        <v>2</v>
      </c>
      <c r="D288" s="52">
        <v>5</v>
      </c>
      <c r="E288" s="52">
        <v>1</v>
      </c>
      <c r="F288" s="54">
        <v>1</v>
      </c>
      <c r="G288" s="53" t="s">
        <v>205</v>
      </c>
      <c r="H288" s="40">
        <v>257</v>
      </c>
      <c r="I288" s="58">
        <v>0</v>
      </c>
      <c r="J288" s="58">
        <v>0</v>
      </c>
      <c r="K288" s="58">
        <v>0</v>
      </c>
      <c r="L288" s="58">
        <v>0</v>
      </c>
    </row>
    <row r="289" spans="1:12" ht="14.2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/>
      <c r="F289" s="54"/>
      <c r="G289" s="53" t="s">
        <v>188</v>
      </c>
      <c r="H289" s="40">
        <v>258</v>
      </c>
      <c r="I289" s="41">
        <f t="shared" ref="I289:L290" si="27">I290</f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52">
        <v>2</v>
      </c>
      <c r="C290" s="52">
        <v>2</v>
      </c>
      <c r="D290" s="52">
        <v>6</v>
      </c>
      <c r="E290" s="52">
        <v>1</v>
      </c>
      <c r="F290" s="54"/>
      <c r="G290" s="53" t="s">
        <v>188</v>
      </c>
      <c r="H290" s="40">
        <v>259</v>
      </c>
      <c r="I290" s="41">
        <f t="shared" si="27"/>
        <v>0</v>
      </c>
      <c r="J290" s="109">
        <f t="shared" si="27"/>
        <v>0</v>
      </c>
      <c r="K290" s="42">
        <f t="shared" si="27"/>
        <v>0</v>
      </c>
      <c r="L290" s="42">
        <f t="shared" si="27"/>
        <v>0</v>
      </c>
    </row>
    <row r="291" spans="1:12" ht="15" hidden="1" customHeight="1" collapsed="1">
      <c r="A291" s="51">
        <v>3</v>
      </c>
      <c r="B291" s="73">
        <v>2</v>
      </c>
      <c r="C291" s="73">
        <v>2</v>
      </c>
      <c r="D291" s="52">
        <v>6</v>
      </c>
      <c r="E291" s="73">
        <v>1</v>
      </c>
      <c r="F291" s="74">
        <v>1</v>
      </c>
      <c r="G291" s="75" t="s">
        <v>188</v>
      </c>
      <c r="H291" s="40">
        <v>260</v>
      </c>
      <c r="I291" s="58">
        <v>0</v>
      </c>
      <c r="J291" s="58">
        <v>0</v>
      </c>
      <c r="K291" s="58">
        <v>0</v>
      </c>
      <c r="L291" s="58">
        <v>0</v>
      </c>
    </row>
    <row r="292" spans="1:12" ht="14.2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/>
      <c r="F292" s="54"/>
      <c r="G292" s="53" t="s">
        <v>189</v>
      </c>
      <c r="H292" s="40">
        <v>261</v>
      </c>
      <c r="I292" s="41">
        <f>I293</f>
        <v>0</v>
      </c>
      <c r="J292" s="109">
        <f>J293</f>
        <v>0</v>
      </c>
      <c r="K292" s="42">
        <f>K293</f>
        <v>0</v>
      </c>
      <c r="L292" s="42">
        <f>L293</f>
        <v>0</v>
      </c>
    </row>
    <row r="293" spans="1:12" ht="15" hidden="1" customHeight="1" collapsed="1">
      <c r="A293" s="55">
        <v>3</v>
      </c>
      <c r="B293" s="51">
        <v>2</v>
      </c>
      <c r="C293" s="52">
        <v>2</v>
      </c>
      <c r="D293" s="52">
        <v>7</v>
      </c>
      <c r="E293" s="52">
        <v>1</v>
      </c>
      <c r="F293" s="54"/>
      <c r="G293" s="53" t="s">
        <v>189</v>
      </c>
      <c r="H293" s="40">
        <v>262</v>
      </c>
      <c r="I293" s="41">
        <f>I294+I295</f>
        <v>0</v>
      </c>
      <c r="J293" s="41">
        <f>J294+J295</f>
        <v>0</v>
      </c>
      <c r="K293" s="41">
        <f>K294+K295</f>
        <v>0</v>
      </c>
      <c r="L293" s="41">
        <f>L294+L295</f>
        <v>0</v>
      </c>
    </row>
    <row r="294" spans="1:12" ht="27.7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1</v>
      </c>
      <c r="G294" s="53" t="s">
        <v>190</v>
      </c>
      <c r="H294" s="40">
        <v>263</v>
      </c>
      <c r="I294" s="58">
        <v>0</v>
      </c>
      <c r="J294" s="58">
        <v>0</v>
      </c>
      <c r="K294" s="58">
        <v>0</v>
      </c>
      <c r="L294" s="58">
        <v>0</v>
      </c>
    </row>
    <row r="295" spans="1:12" ht="25.5" hidden="1" customHeight="1" collapsed="1">
      <c r="A295" s="55">
        <v>3</v>
      </c>
      <c r="B295" s="51">
        <v>2</v>
      </c>
      <c r="C295" s="51">
        <v>2</v>
      </c>
      <c r="D295" s="52">
        <v>7</v>
      </c>
      <c r="E295" s="52">
        <v>1</v>
      </c>
      <c r="F295" s="54">
        <v>2</v>
      </c>
      <c r="G295" s="53" t="s">
        <v>191</v>
      </c>
      <c r="H295" s="40">
        <v>264</v>
      </c>
      <c r="I295" s="58">
        <v>0</v>
      </c>
      <c r="J295" s="58">
        <v>0</v>
      </c>
      <c r="K295" s="58">
        <v>0</v>
      </c>
      <c r="L295" s="58">
        <v>0</v>
      </c>
    </row>
    <row r="296" spans="1:12" ht="30" hidden="1" customHeight="1" collapsed="1">
      <c r="A296" s="59">
        <v>3</v>
      </c>
      <c r="B296" s="59">
        <v>3</v>
      </c>
      <c r="C296" s="36"/>
      <c r="D296" s="37"/>
      <c r="E296" s="37"/>
      <c r="F296" s="39"/>
      <c r="G296" s="38" t="s">
        <v>206</v>
      </c>
      <c r="H296" s="40">
        <v>265</v>
      </c>
      <c r="I296" s="41">
        <f>SUM(I297+I329)</f>
        <v>0</v>
      </c>
      <c r="J296" s="109">
        <f>SUM(J297+J329)</f>
        <v>0</v>
      </c>
      <c r="K296" s="42">
        <f>SUM(K297+K329)</f>
        <v>0</v>
      </c>
      <c r="L296" s="42">
        <f>SUM(L297+L329)</f>
        <v>0</v>
      </c>
    </row>
    <row r="297" spans="1:12" ht="40.5" hidden="1" customHeight="1" collapsed="1">
      <c r="A297" s="55">
        <v>3</v>
      </c>
      <c r="B297" s="55">
        <v>3</v>
      </c>
      <c r="C297" s="51">
        <v>1</v>
      </c>
      <c r="D297" s="52"/>
      <c r="E297" s="52"/>
      <c r="F297" s="54"/>
      <c r="G297" s="53" t="s">
        <v>207</v>
      </c>
      <c r="H297" s="40">
        <v>266</v>
      </c>
      <c r="I297" s="41">
        <f>SUM(I298+I307+I311+I315+I319+I322+I325)</f>
        <v>0</v>
      </c>
      <c r="J297" s="109">
        <f>SUM(J298+J307+J311+J315+J319+J322+J325)</f>
        <v>0</v>
      </c>
      <c r="K297" s="42">
        <f>SUM(K298+K307+K311+K315+K319+K322+K325)</f>
        <v>0</v>
      </c>
      <c r="L297" s="42">
        <f>SUM(L298+L307+L311+L315+L319+L322+L325)</f>
        <v>0</v>
      </c>
    </row>
    <row r="298" spans="1:12" ht="1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/>
      <c r="F298" s="54"/>
      <c r="G298" s="53" t="s">
        <v>193</v>
      </c>
      <c r="H298" s="40">
        <v>267</v>
      </c>
      <c r="I298" s="41">
        <f>SUM(I299+I301+I304)</f>
        <v>0</v>
      </c>
      <c r="J298" s="41">
        <f>SUM(J299+J301+J304)</f>
        <v>0</v>
      </c>
      <c r="K298" s="41">
        <f>SUM(K299+K301+K304)</f>
        <v>0</v>
      </c>
      <c r="L298" s="41">
        <f>SUM(L299+L301+L304)</f>
        <v>0</v>
      </c>
    </row>
    <row r="299" spans="1:12" ht="12.7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/>
      <c r="G299" s="53" t="s">
        <v>171</v>
      </c>
      <c r="H299" s="40">
        <v>268</v>
      </c>
      <c r="I299" s="41">
        <f>SUM(I300:I300)</f>
        <v>0</v>
      </c>
      <c r="J299" s="109">
        <f>SUM(J300:J300)</f>
        <v>0</v>
      </c>
      <c r="K299" s="42">
        <f>SUM(K300:K300)</f>
        <v>0</v>
      </c>
      <c r="L299" s="42">
        <f>SUM(L300:L300)</f>
        <v>0</v>
      </c>
    </row>
    <row r="300" spans="1:12" ht="1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1</v>
      </c>
      <c r="F300" s="54">
        <v>1</v>
      </c>
      <c r="G300" s="53" t="s">
        <v>171</v>
      </c>
      <c r="H300" s="40">
        <v>269</v>
      </c>
      <c r="I300" s="58">
        <v>0</v>
      </c>
      <c r="J300" s="58">
        <v>0</v>
      </c>
      <c r="K300" s="58">
        <v>0</v>
      </c>
      <c r="L300" s="58"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/>
      <c r="G301" s="53" t="s">
        <v>194</v>
      </c>
      <c r="H301" s="40">
        <v>270</v>
      </c>
      <c r="I301" s="41">
        <f>SUM(I302:I303)</f>
        <v>0</v>
      </c>
      <c r="J301" s="41">
        <f>SUM(J302:J303)</f>
        <v>0</v>
      </c>
      <c r="K301" s="41">
        <f>SUM(K302:K303)</f>
        <v>0</v>
      </c>
      <c r="L301" s="41">
        <f>SUM(L302:L303)</f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1</v>
      </c>
      <c r="G302" s="53" t="s">
        <v>173</v>
      </c>
      <c r="H302" s="40">
        <v>271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2</v>
      </c>
      <c r="F303" s="54">
        <v>2</v>
      </c>
      <c r="G303" s="53" t="s">
        <v>174</v>
      </c>
      <c r="H303" s="40">
        <v>272</v>
      </c>
      <c r="I303" s="58">
        <v>0</v>
      </c>
      <c r="J303" s="58">
        <v>0</v>
      </c>
      <c r="K303" s="58">
        <v>0</v>
      </c>
      <c r="L303" s="58"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/>
      <c r="G304" s="53" t="s">
        <v>175</v>
      </c>
      <c r="H304" s="40">
        <v>273</v>
      </c>
      <c r="I304" s="41">
        <f>SUM(I305:I306)</f>
        <v>0</v>
      </c>
      <c r="J304" s="41">
        <f>SUM(J305:J306)</f>
        <v>0</v>
      </c>
      <c r="K304" s="41">
        <f>SUM(K305:K306)</f>
        <v>0</v>
      </c>
      <c r="L304" s="41">
        <f>SUM(L305:L306)</f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1</v>
      </c>
      <c r="G305" s="53" t="s">
        <v>208</v>
      </c>
      <c r="H305" s="40">
        <v>274</v>
      </c>
      <c r="I305" s="58">
        <v>0</v>
      </c>
      <c r="J305" s="58">
        <v>0</v>
      </c>
      <c r="K305" s="58">
        <v>0</v>
      </c>
      <c r="L305" s="58">
        <v>0</v>
      </c>
    </row>
    <row r="306" spans="1:12" ht="14.25" hidden="1" customHeight="1" collapsed="1">
      <c r="A306" s="55">
        <v>3</v>
      </c>
      <c r="B306" s="55">
        <v>3</v>
      </c>
      <c r="C306" s="51">
        <v>1</v>
      </c>
      <c r="D306" s="52">
        <v>1</v>
      </c>
      <c r="E306" s="52">
        <v>3</v>
      </c>
      <c r="F306" s="54">
        <v>2</v>
      </c>
      <c r="G306" s="53" t="s">
        <v>195</v>
      </c>
      <c r="H306" s="40">
        <v>275</v>
      </c>
      <c r="I306" s="58">
        <v>0</v>
      </c>
      <c r="J306" s="58">
        <v>0</v>
      </c>
      <c r="K306" s="58">
        <v>0</v>
      </c>
      <c r="L306" s="58">
        <v>0</v>
      </c>
    </row>
    <row r="307" spans="1:12" hidden="1" collapsed="1">
      <c r="A307" s="71">
        <v>3</v>
      </c>
      <c r="B307" s="46">
        <v>3</v>
      </c>
      <c r="C307" s="51">
        <v>1</v>
      </c>
      <c r="D307" s="52">
        <v>2</v>
      </c>
      <c r="E307" s="52"/>
      <c r="F307" s="54"/>
      <c r="G307" s="53" t="s">
        <v>209</v>
      </c>
      <c r="H307" s="40">
        <v>276</v>
      </c>
      <c r="I307" s="41">
        <f>I308</f>
        <v>0</v>
      </c>
      <c r="J307" s="109">
        <f>J308</f>
        <v>0</v>
      </c>
      <c r="K307" s="42">
        <f>K308</f>
        <v>0</v>
      </c>
      <c r="L307" s="42">
        <f>L308</f>
        <v>0</v>
      </c>
    </row>
    <row r="308" spans="1:12" ht="15" hidden="1" customHeight="1" collapsed="1">
      <c r="A308" s="71">
        <v>3</v>
      </c>
      <c r="B308" s="71">
        <v>3</v>
      </c>
      <c r="C308" s="46">
        <v>1</v>
      </c>
      <c r="D308" s="44">
        <v>2</v>
      </c>
      <c r="E308" s="44">
        <v>1</v>
      </c>
      <c r="F308" s="47"/>
      <c r="G308" s="53" t="s">
        <v>209</v>
      </c>
      <c r="H308" s="40">
        <v>277</v>
      </c>
      <c r="I308" s="61">
        <f>SUM(I309:I310)</f>
        <v>0</v>
      </c>
      <c r="J308" s="110">
        <f>SUM(J309:J310)</f>
        <v>0</v>
      </c>
      <c r="K308" s="62">
        <f>SUM(K309:K310)</f>
        <v>0</v>
      </c>
      <c r="L308" s="62">
        <f>SUM(L309:L310)</f>
        <v>0</v>
      </c>
    </row>
    <row r="309" spans="1:12" ht="15" hidden="1" customHeight="1" collapsed="1">
      <c r="A309" s="55">
        <v>3</v>
      </c>
      <c r="B309" s="55">
        <v>3</v>
      </c>
      <c r="C309" s="51">
        <v>1</v>
      </c>
      <c r="D309" s="52">
        <v>2</v>
      </c>
      <c r="E309" s="52">
        <v>1</v>
      </c>
      <c r="F309" s="54">
        <v>1</v>
      </c>
      <c r="G309" s="53" t="s">
        <v>210</v>
      </c>
      <c r="H309" s="40">
        <v>278</v>
      </c>
      <c r="I309" s="58">
        <v>0</v>
      </c>
      <c r="J309" s="58">
        <v>0</v>
      </c>
      <c r="K309" s="58">
        <v>0</v>
      </c>
      <c r="L309" s="58">
        <v>0</v>
      </c>
    </row>
    <row r="310" spans="1:12" ht="12.75" hidden="1" customHeight="1" collapsed="1">
      <c r="A310" s="63">
        <v>3</v>
      </c>
      <c r="B310" s="96">
        <v>3</v>
      </c>
      <c r="C310" s="72">
        <v>1</v>
      </c>
      <c r="D310" s="73">
        <v>2</v>
      </c>
      <c r="E310" s="73">
        <v>1</v>
      </c>
      <c r="F310" s="74">
        <v>2</v>
      </c>
      <c r="G310" s="75" t="s">
        <v>211</v>
      </c>
      <c r="H310" s="40">
        <v>279</v>
      </c>
      <c r="I310" s="58">
        <v>0</v>
      </c>
      <c r="J310" s="58">
        <v>0</v>
      </c>
      <c r="K310" s="58">
        <v>0</v>
      </c>
      <c r="L310" s="58">
        <v>0</v>
      </c>
    </row>
    <row r="311" spans="1:12" ht="15.75" hidden="1" customHeight="1" collapsed="1">
      <c r="A311" s="51">
        <v>3</v>
      </c>
      <c r="B311" s="53">
        <v>3</v>
      </c>
      <c r="C311" s="51">
        <v>1</v>
      </c>
      <c r="D311" s="52">
        <v>3</v>
      </c>
      <c r="E311" s="52"/>
      <c r="F311" s="54"/>
      <c r="G311" s="53" t="s">
        <v>212</v>
      </c>
      <c r="H311" s="40">
        <v>280</v>
      </c>
      <c r="I311" s="41">
        <f>I312</f>
        <v>0</v>
      </c>
      <c r="J311" s="109">
        <f>J312</f>
        <v>0</v>
      </c>
      <c r="K311" s="42">
        <f>K312</f>
        <v>0</v>
      </c>
      <c r="L311" s="42">
        <f>L312</f>
        <v>0</v>
      </c>
    </row>
    <row r="312" spans="1:12" ht="15.75" hidden="1" customHeight="1" collapsed="1">
      <c r="A312" s="51">
        <v>3</v>
      </c>
      <c r="B312" s="75">
        <v>3</v>
      </c>
      <c r="C312" s="72">
        <v>1</v>
      </c>
      <c r="D312" s="73">
        <v>3</v>
      </c>
      <c r="E312" s="73">
        <v>1</v>
      </c>
      <c r="F312" s="74"/>
      <c r="G312" s="53" t="s">
        <v>212</v>
      </c>
      <c r="H312" s="40">
        <v>281</v>
      </c>
      <c r="I312" s="42">
        <f>I313+I314</f>
        <v>0</v>
      </c>
      <c r="J312" s="42">
        <f>J313+J314</f>
        <v>0</v>
      </c>
      <c r="K312" s="42">
        <f>K313+K314</f>
        <v>0</v>
      </c>
      <c r="L312" s="42">
        <f>L313+L314</f>
        <v>0</v>
      </c>
    </row>
    <row r="313" spans="1:12" ht="27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1</v>
      </c>
      <c r="G313" s="53" t="s">
        <v>213</v>
      </c>
      <c r="H313" s="40">
        <v>282</v>
      </c>
      <c r="I313" s="101">
        <v>0</v>
      </c>
      <c r="J313" s="101">
        <v>0</v>
      </c>
      <c r="K313" s="101">
        <v>0</v>
      </c>
      <c r="L313" s="100">
        <v>0</v>
      </c>
    </row>
    <row r="314" spans="1:12" ht="26.25" hidden="1" customHeight="1" collapsed="1">
      <c r="A314" s="51">
        <v>3</v>
      </c>
      <c r="B314" s="53">
        <v>3</v>
      </c>
      <c r="C314" s="51">
        <v>1</v>
      </c>
      <c r="D314" s="52">
        <v>3</v>
      </c>
      <c r="E314" s="52">
        <v>1</v>
      </c>
      <c r="F314" s="54">
        <v>2</v>
      </c>
      <c r="G314" s="53" t="s">
        <v>214</v>
      </c>
      <c r="H314" s="40">
        <v>283</v>
      </c>
      <c r="I314" s="58">
        <v>0</v>
      </c>
      <c r="J314" s="58">
        <v>0</v>
      </c>
      <c r="K314" s="58">
        <v>0</v>
      </c>
      <c r="L314" s="58">
        <v>0</v>
      </c>
    </row>
    <row r="315" spans="1:12" hidden="1" collapsed="1">
      <c r="A315" s="51">
        <v>3</v>
      </c>
      <c r="B315" s="53">
        <v>3</v>
      </c>
      <c r="C315" s="51">
        <v>1</v>
      </c>
      <c r="D315" s="52">
        <v>4</v>
      </c>
      <c r="E315" s="52"/>
      <c r="F315" s="54"/>
      <c r="G315" s="53" t="s">
        <v>215</v>
      </c>
      <c r="H315" s="40">
        <v>284</v>
      </c>
      <c r="I315" s="41">
        <f>I316</f>
        <v>0</v>
      </c>
      <c r="J315" s="109">
        <f>J316</f>
        <v>0</v>
      </c>
      <c r="K315" s="42">
        <f>K316</f>
        <v>0</v>
      </c>
      <c r="L315" s="42">
        <f>L316</f>
        <v>0</v>
      </c>
    </row>
    <row r="316" spans="1:12" ht="15" hidden="1" customHeight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/>
      <c r="G316" s="53" t="s">
        <v>215</v>
      </c>
      <c r="H316" s="40">
        <v>285</v>
      </c>
      <c r="I316" s="41">
        <f>SUM(I317:I318)</f>
        <v>0</v>
      </c>
      <c r="J316" s="41">
        <f>SUM(J317:J318)</f>
        <v>0</v>
      </c>
      <c r="K316" s="41">
        <f>SUM(K317:K318)</f>
        <v>0</v>
      </c>
      <c r="L316" s="41">
        <f>SUM(L317:L318)</f>
        <v>0</v>
      </c>
    </row>
    <row r="317" spans="1:12" hidden="1" collapsed="1">
      <c r="A317" s="55">
        <v>3</v>
      </c>
      <c r="B317" s="51">
        <v>3</v>
      </c>
      <c r="C317" s="52">
        <v>1</v>
      </c>
      <c r="D317" s="52">
        <v>4</v>
      </c>
      <c r="E317" s="52">
        <v>1</v>
      </c>
      <c r="F317" s="54">
        <v>1</v>
      </c>
      <c r="G317" s="53" t="s">
        <v>216</v>
      </c>
      <c r="H317" s="40">
        <v>286</v>
      </c>
      <c r="I317" s="57">
        <v>0</v>
      </c>
      <c r="J317" s="58">
        <v>0</v>
      </c>
      <c r="K317" s="58">
        <v>0</v>
      </c>
      <c r="L317" s="57">
        <v>0</v>
      </c>
    </row>
    <row r="318" spans="1:12" ht="14.25" hidden="1" customHeight="1" collapsed="1">
      <c r="A318" s="51">
        <v>3</v>
      </c>
      <c r="B318" s="52">
        <v>3</v>
      </c>
      <c r="C318" s="52">
        <v>1</v>
      </c>
      <c r="D318" s="52">
        <v>4</v>
      </c>
      <c r="E318" s="52">
        <v>1</v>
      </c>
      <c r="F318" s="54">
        <v>2</v>
      </c>
      <c r="G318" s="53" t="s">
        <v>217</v>
      </c>
      <c r="H318" s="40">
        <v>287</v>
      </c>
      <c r="I318" s="58">
        <v>0</v>
      </c>
      <c r="J318" s="101">
        <v>0</v>
      </c>
      <c r="K318" s="101">
        <v>0</v>
      </c>
      <c r="L318" s="100">
        <v>0</v>
      </c>
    </row>
    <row r="319" spans="1:12" ht="15.75" hidden="1" customHeight="1" collapsed="1">
      <c r="A319" s="51">
        <v>3</v>
      </c>
      <c r="B319" s="52">
        <v>3</v>
      </c>
      <c r="C319" s="52">
        <v>1</v>
      </c>
      <c r="D319" s="52">
        <v>5</v>
      </c>
      <c r="E319" s="52"/>
      <c r="F319" s="54"/>
      <c r="G319" s="53" t="s">
        <v>218</v>
      </c>
      <c r="H319" s="40">
        <v>288</v>
      </c>
      <c r="I319" s="62">
        <f t="shared" ref="I319:L320" si="28">I320</f>
        <v>0</v>
      </c>
      <c r="J319" s="109">
        <f t="shared" si="28"/>
        <v>0</v>
      </c>
      <c r="K319" s="42">
        <f t="shared" si="28"/>
        <v>0</v>
      </c>
      <c r="L319" s="42">
        <f t="shared" si="28"/>
        <v>0</v>
      </c>
    </row>
    <row r="320" spans="1:12" ht="14.25" hidden="1" customHeight="1" collapsed="1">
      <c r="A320" s="46">
        <v>3</v>
      </c>
      <c r="B320" s="73">
        <v>3</v>
      </c>
      <c r="C320" s="73">
        <v>1</v>
      </c>
      <c r="D320" s="73">
        <v>5</v>
      </c>
      <c r="E320" s="73">
        <v>1</v>
      </c>
      <c r="F320" s="74"/>
      <c r="G320" s="53" t="s">
        <v>218</v>
      </c>
      <c r="H320" s="40">
        <v>289</v>
      </c>
      <c r="I320" s="42">
        <f t="shared" si="28"/>
        <v>0</v>
      </c>
      <c r="J320" s="110">
        <f t="shared" si="28"/>
        <v>0</v>
      </c>
      <c r="K320" s="62">
        <f t="shared" si="28"/>
        <v>0</v>
      </c>
      <c r="L320" s="62">
        <f t="shared" si="28"/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5</v>
      </c>
      <c r="E321" s="52">
        <v>1</v>
      </c>
      <c r="F321" s="54">
        <v>1</v>
      </c>
      <c r="G321" s="53" t="s">
        <v>219</v>
      </c>
      <c r="H321" s="40">
        <v>290</v>
      </c>
      <c r="I321" s="58">
        <v>0</v>
      </c>
      <c r="J321" s="101">
        <v>0</v>
      </c>
      <c r="K321" s="101">
        <v>0</v>
      </c>
      <c r="L321" s="100">
        <v>0</v>
      </c>
    </row>
    <row r="322" spans="1:16" ht="14.2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/>
      <c r="F322" s="54"/>
      <c r="G322" s="53" t="s">
        <v>188</v>
      </c>
      <c r="H322" s="40">
        <v>291</v>
      </c>
      <c r="I322" s="42">
        <f t="shared" ref="I322:L323" si="29">I323</f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3.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/>
      <c r="G323" s="53" t="s">
        <v>188</v>
      </c>
      <c r="H323" s="40">
        <v>292</v>
      </c>
      <c r="I323" s="41">
        <f t="shared" si="29"/>
        <v>0</v>
      </c>
      <c r="J323" s="109">
        <f t="shared" si="29"/>
        <v>0</v>
      </c>
      <c r="K323" s="42">
        <f t="shared" si="29"/>
        <v>0</v>
      </c>
      <c r="L323" s="42">
        <f t="shared" si="29"/>
        <v>0</v>
      </c>
    </row>
    <row r="324" spans="1:16" ht="14.25" hidden="1" customHeight="1" collapsed="1">
      <c r="A324" s="51">
        <v>3</v>
      </c>
      <c r="B324" s="52">
        <v>3</v>
      </c>
      <c r="C324" s="52">
        <v>1</v>
      </c>
      <c r="D324" s="52">
        <v>6</v>
      </c>
      <c r="E324" s="52">
        <v>1</v>
      </c>
      <c r="F324" s="54">
        <v>1</v>
      </c>
      <c r="G324" s="53" t="s">
        <v>188</v>
      </c>
      <c r="H324" s="40">
        <v>293</v>
      </c>
      <c r="I324" s="101">
        <v>0</v>
      </c>
      <c r="J324" s="101">
        <v>0</v>
      </c>
      <c r="K324" s="101">
        <v>0</v>
      </c>
      <c r="L324" s="100">
        <v>0</v>
      </c>
    </row>
    <row r="325" spans="1:16" ht="1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/>
      <c r="F325" s="54"/>
      <c r="G325" s="53" t="s">
        <v>220</v>
      </c>
      <c r="H325" s="40">
        <v>294</v>
      </c>
      <c r="I325" s="41">
        <f>I326</f>
        <v>0</v>
      </c>
      <c r="J325" s="109">
        <f>J326</f>
        <v>0</v>
      </c>
      <c r="K325" s="42">
        <f>K326</f>
        <v>0</v>
      </c>
      <c r="L325" s="42">
        <f>L326</f>
        <v>0</v>
      </c>
    </row>
    <row r="326" spans="1:16" ht="16.5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/>
      <c r="G326" s="53" t="s">
        <v>220</v>
      </c>
      <c r="H326" s="40">
        <v>295</v>
      </c>
      <c r="I326" s="41">
        <f>I327+I328</f>
        <v>0</v>
      </c>
      <c r="J326" s="41">
        <f>J327+J328</f>
        <v>0</v>
      </c>
      <c r="K326" s="41">
        <f>K327+K328</f>
        <v>0</v>
      </c>
      <c r="L326" s="41">
        <f>L327+L328</f>
        <v>0</v>
      </c>
    </row>
    <row r="327" spans="1:16" ht="27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1</v>
      </c>
      <c r="G327" s="53" t="s">
        <v>221</v>
      </c>
      <c r="H327" s="40">
        <v>296</v>
      </c>
      <c r="I327" s="101">
        <v>0</v>
      </c>
      <c r="J327" s="101">
        <v>0</v>
      </c>
      <c r="K327" s="101">
        <v>0</v>
      </c>
      <c r="L327" s="100">
        <v>0</v>
      </c>
    </row>
    <row r="328" spans="1:16" ht="27.75" hidden="1" customHeight="1" collapsed="1">
      <c r="A328" s="51">
        <v>3</v>
      </c>
      <c r="B328" s="52">
        <v>3</v>
      </c>
      <c r="C328" s="52">
        <v>1</v>
      </c>
      <c r="D328" s="52">
        <v>7</v>
      </c>
      <c r="E328" s="52">
        <v>1</v>
      </c>
      <c r="F328" s="54">
        <v>2</v>
      </c>
      <c r="G328" s="53" t="s">
        <v>222</v>
      </c>
      <c r="H328" s="40">
        <v>297</v>
      </c>
      <c r="I328" s="58">
        <v>0</v>
      </c>
      <c r="J328" s="58">
        <v>0</v>
      </c>
      <c r="K328" s="58">
        <v>0</v>
      </c>
      <c r="L328" s="58">
        <v>0</v>
      </c>
    </row>
    <row r="329" spans="1:16" ht="38.25" hidden="1" customHeight="1" collapsed="1">
      <c r="A329" s="51">
        <v>3</v>
      </c>
      <c r="B329" s="52">
        <v>3</v>
      </c>
      <c r="C329" s="52">
        <v>2</v>
      </c>
      <c r="D329" s="52"/>
      <c r="E329" s="52"/>
      <c r="F329" s="54"/>
      <c r="G329" s="53" t="s">
        <v>223</v>
      </c>
      <c r="H329" s="40">
        <v>298</v>
      </c>
      <c r="I329" s="41">
        <f>SUM(I330+I339+I343+I347+I351+I354+I357)</f>
        <v>0</v>
      </c>
      <c r="J329" s="109">
        <f>SUM(J330+J339+J343+J347+J351+J354+J357)</f>
        <v>0</v>
      </c>
      <c r="K329" s="42">
        <f>SUM(K330+K339+K343+K347+K351+K354+K357)</f>
        <v>0</v>
      </c>
      <c r="L329" s="42">
        <f>SUM(L330+L339+L343+L347+L351+L354+L357)</f>
        <v>0</v>
      </c>
    </row>
    <row r="330" spans="1:16" ht="15" hidden="1" customHeight="1" collapsed="1">
      <c r="A330" s="51">
        <v>3</v>
      </c>
      <c r="B330" s="52">
        <v>3</v>
      </c>
      <c r="C330" s="52">
        <v>2</v>
      </c>
      <c r="D330" s="52">
        <v>1</v>
      </c>
      <c r="E330" s="52"/>
      <c r="F330" s="54"/>
      <c r="G330" s="53" t="s">
        <v>170</v>
      </c>
      <c r="H330" s="40">
        <v>299</v>
      </c>
      <c r="I330" s="41">
        <f>I331</f>
        <v>0</v>
      </c>
      <c r="J330" s="109">
        <f>J331</f>
        <v>0</v>
      </c>
      <c r="K330" s="42">
        <f>K331</f>
        <v>0</v>
      </c>
      <c r="L330" s="42">
        <f>L331</f>
        <v>0</v>
      </c>
    </row>
    <row r="331" spans="1:16" hidden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/>
      <c r="G331" s="53" t="s">
        <v>170</v>
      </c>
      <c r="H331" s="40">
        <v>300</v>
      </c>
      <c r="I331" s="41">
        <f>SUM(I332:I332)</f>
        <v>0</v>
      </c>
      <c r="J331" s="41">
        <f>SUM(J332:J332)</f>
        <v>0</v>
      </c>
      <c r="K331" s="41">
        <f>SUM(K332:K332)</f>
        <v>0</v>
      </c>
      <c r="L331" s="41">
        <f>SUM(L332:L332)</f>
        <v>0</v>
      </c>
      <c r="M331" s="139"/>
      <c r="N331" s="139"/>
      <c r="O331" s="139"/>
      <c r="P331" s="139"/>
    </row>
    <row r="332" spans="1:16" ht="13.5" hidden="1" customHeight="1" collapsed="1">
      <c r="A332" s="55">
        <v>3</v>
      </c>
      <c r="B332" s="51">
        <v>3</v>
      </c>
      <c r="C332" s="52">
        <v>2</v>
      </c>
      <c r="D332" s="53">
        <v>1</v>
      </c>
      <c r="E332" s="51">
        <v>1</v>
      </c>
      <c r="F332" s="54">
        <v>1</v>
      </c>
      <c r="G332" s="53" t="s">
        <v>171</v>
      </c>
      <c r="H332" s="40">
        <v>301</v>
      </c>
      <c r="I332" s="101">
        <v>0</v>
      </c>
      <c r="J332" s="101">
        <v>0</v>
      </c>
      <c r="K332" s="101">
        <v>0</v>
      </c>
      <c r="L332" s="100"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/>
      <c r="G333" s="75" t="s">
        <v>194</v>
      </c>
      <c r="H333" s="40">
        <v>302</v>
      </c>
      <c r="I333" s="41">
        <f>SUM(I334:I335)</f>
        <v>0</v>
      </c>
      <c r="J333" s="41">
        <f>SUM(J334:J335)</f>
        <v>0</v>
      </c>
      <c r="K333" s="41">
        <f>SUM(K334:K335)</f>
        <v>0</v>
      </c>
      <c r="L333" s="41">
        <f>SUM(L334:L335)</f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1</v>
      </c>
      <c r="G334" s="75" t="s">
        <v>173</v>
      </c>
      <c r="H334" s="40">
        <v>303</v>
      </c>
      <c r="I334" s="101">
        <v>0</v>
      </c>
      <c r="J334" s="101">
        <v>0</v>
      </c>
      <c r="K334" s="101">
        <v>0</v>
      </c>
      <c r="L334" s="100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2</v>
      </c>
      <c r="F335" s="54">
        <v>2</v>
      </c>
      <c r="G335" s="75" t="s">
        <v>174</v>
      </c>
      <c r="H335" s="40">
        <v>304</v>
      </c>
      <c r="I335" s="58">
        <v>0</v>
      </c>
      <c r="J335" s="58">
        <v>0</v>
      </c>
      <c r="K335" s="58">
        <v>0</v>
      </c>
      <c r="L335" s="58"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/>
      <c r="G336" s="75" t="s">
        <v>175</v>
      </c>
      <c r="H336" s="40">
        <v>305</v>
      </c>
      <c r="I336" s="41">
        <f>SUM(I337:I338)</f>
        <v>0</v>
      </c>
      <c r="J336" s="41">
        <f>SUM(J337:J338)</f>
        <v>0</v>
      </c>
      <c r="K336" s="41">
        <f>SUM(K337:K338)</f>
        <v>0</v>
      </c>
      <c r="L336" s="41">
        <f>SUM(L337:L338)</f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1</v>
      </c>
      <c r="G337" s="75" t="s">
        <v>176</v>
      </c>
      <c r="H337" s="40">
        <v>306</v>
      </c>
      <c r="I337" s="58">
        <v>0</v>
      </c>
      <c r="J337" s="58">
        <v>0</v>
      </c>
      <c r="K337" s="58">
        <v>0</v>
      </c>
      <c r="L337" s="58">
        <v>0</v>
      </c>
    </row>
    <row r="338" spans="1:12" hidden="1" collapsed="1">
      <c r="A338" s="55">
        <v>3</v>
      </c>
      <c r="B338" s="51">
        <v>3</v>
      </c>
      <c r="C338" s="52">
        <v>2</v>
      </c>
      <c r="D338" s="53">
        <v>1</v>
      </c>
      <c r="E338" s="51">
        <v>3</v>
      </c>
      <c r="F338" s="54">
        <v>2</v>
      </c>
      <c r="G338" s="75" t="s">
        <v>195</v>
      </c>
      <c r="H338" s="40">
        <v>307</v>
      </c>
      <c r="I338" s="76">
        <v>0</v>
      </c>
      <c r="J338" s="111">
        <v>0</v>
      </c>
      <c r="K338" s="76">
        <v>0</v>
      </c>
      <c r="L338" s="76">
        <v>0</v>
      </c>
    </row>
    <row r="339" spans="1:12" hidden="1" collapsed="1">
      <c r="A339" s="63">
        <v>3</v>
      </c>
      <c r="B339" s="63">
        <v>3</v>
      </c>
      <c r="C339" s="72">
        <v>2</v>
      </c>
      <c r="D339" s="75">
        <v>2</v>
      </c>
      <c r="E339" s="72"/>
      <c r="F339" s="74"/>
      <c r="G339" s="75" t="s">
        <v>209</v>
      </c>
      <c r="H339" s="40">
        <v>308</v>
      </c>
      <c r="I339" s="68">
        <f>I340</f>
        <v>0</v>
      </c>
      <c r="J339" s="112">
        <f>J340</f>
        <v>0</v>
      </c>
      <c r="K339" s="69">
        <f>K340</f>
        <v>0</v>
      </c>
      <c r="L339" s="69">
        <f>L340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1">
        <v>1</v>
      </c>
      <c r="F340" s="54"/>
      <c r="G340" s="75" t="s">
        <v>209</v>
      </c>
      <c r="H340" s="40">
        <v>309</v>
      </c>
      <c r="I340" s="41">
        <f>SUM(I341:I342)</f>
        <v>0</v>
      </c>
      <c r="J340" s="81">
        <f>SUM(J341:J342)</f>
        <v>0</v>
      </c>
      <c r="K340" s="42">
        <f>SUM(K341:K342)</f>
        <v>0</v>
      </c>
      <c r="L340" s="42">
        <f>SUM(L341:L342)</f>
        <v>0</v>
      </c>
    </row>
    <row r="341" spans="1:12" hidden="1" collapsed="1">
      <c r="A341" s="55">
        <v>3</v>
      </c>
      <c r="B341" s="55">
        <v>3</v>
      </c>
      <c r="C341" s="51">
        <v>2</v>
      </c>
      <c r="D341" s="53">
        <v>2</v>
      </c>
      <c r="E341" s="55">
        <v>1</v>
      </c>
      <c r="F341" s="85">
        <v>1</v>
      </c>
      <c r="G341" s="53" t="s">
        <v>210</v>
      </c>
      <c r="H341" s="40">
        <v>310</v>
      </c>
      <c r="I341" s="58">
        <v>0</v>
      </c>
      <c r="J341" s="58">
        <v>0</v>
      </c>
      <c r="K341" s="58">
        <v>0</v>
      </c>
      <c r="L341" s="58">
        <v>0</v>
      </c>
    </row>
    <row r="342" spans="1:12" hidden="1" collapsed="1">
      <c r="A342" s="63">
        <v>3</v>
      </c>
      <c r="B342" s="63">
        <v>3</v>
      </c>
      <c r="C342" s="64">
        <v>2</v>
      </c>
      <c r="D342" s="65">
        <v>2</v>
      </c>
      <c r="E342" s="66">
        <v>1</v>
      </c>
      <c r="F342" s="93">
        <v>2</v>
      </c>
      <c r="G342" s="66" t="s">
        <v>211</v>
      </c>
      <c r="H342" s="40">
        <v>311</v>
      </c>
      <c r="I342" s="58">
        <v>0</v>
      </c>
      <c r="J342" s="58">
        <v>0</v>
      </c>
      <c r="K342" s="58">
        <v>0</v>
      </c>
      <c r="L342" s="58">
        <v>0</v>
      </c>
    </row>
    <row r="343" spans="1:12" ht="23.2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/>
      <c r="F343" s="85"/>
      <c r="G343" s="53" t="s">
        <v>212</v>
      </c>
      <c r="H343" s="40">
        <v>312</v>
      </c>
      <c r="I343" s="41">
        <f>I344</f>
        <v>0</v>
      </c>
      <c r="J343" s="81">
        <f>J344</f>
        <v>0</v>
      </c>
      <c r="K343" s="42">
        <f>K344</f>
        <v>0</v>
      </c>
      <c r="L343" s="42">
        <f>L344</f>
        <v>0</v>
      </c>
    </row>
    <row r="344" spans="1:12" ht="13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/>
      <c r="G344" s="53" t="s">
        <v>212</v>
      </c>
      <c r="H344" s="40">
        <v>313</v>
      </c>
      <c r="I344" s="41">
        <f>I345+I346</f>
        <v>0</v>
      </c>
      <c r="J344" s="41">
        <f>J345+J346</f>
        <v>0</v>
      </c>
      <c r="K344" s="41">
        <f>K345+K346</f>
        <v>0</v>
      </c>
      <c r="L344" s="41">
        <f>L345+L346</f>
        <v>0</v>
      </c>
    </row>
    <row r="345" spans="1:12" ht="28.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1</v>
      </c>
      <c r="G345" s="53" t="s">
        <v>213</v>
      </c>
      <c r="H345" s="40">
        <v>314</v>
      </c>
      <c r="I345" s="101">
        <v>0</v>
      </c>
      <c r="J345" s="101">
        <v>0</v>
      </c>
      <c r="K345" s="101">
        <v>0</v>
      </c>
      <c r="L345" s="100">
        <v>0</v>
      </c>
    </row>
    <row r="346" spans="1:12" ht="27.75" hidden="1" customHeight="1" collapsed="1">
      <c r="A346" s="55">
        <v>3</v>
      </c>
      <c r="B346" s="55">
        <v>3</v>
      </c>
      <c r="C346" s="51">
        <v>2</v>
      </c>
      <c r="D346" s="52">
        <v>3</v>
      </c>
      <c r="E346" s="53">
        <v>1</v>
      </c>
      <c r="F346" s="85">
        <v>2</v>
      </c>
      <c r="G346" s="53" t="s">
        <v>214</v>
      </c>
      <c r="H346" s="40">
        <v>315</v>
      </c>
      <c r="I346" s="58">
        <v>0</v>
      </c>
      <c r="J346" s="58">
        <v>0</v>
      </c>
      <c r="K346" s="58">
        <v>0</v>
      </c>
      <c r="L346" s="58">
        <v>0</v>
      </c>
    </row>
    <row r="347" spans="1:12" hidden="1" collapsed="1">
      <c r="A347" s="55">
        <v>3</v>
      </c>
      <c r="B347" s="55">
        <v>3</v>
      </c>
      <c r="C347" s="51">
        <v>2</v>
      </c>
      <c r="D347" s="52">
        <v>4</v>
      </c>
      <c r="E347" s="52"/>
      <c r="F347" s="54"/>
      <c r="G347" s="53" t="s">
        <v>215</v>
      </c>
      <c r="H347" s="40">
        <v>316</v>
      </c>
      <c r="I347" s="41">
        <f>I348</f>
        <v>0</v>
      </c>
      <c r="J347" s="81">
        <f>J348</f>
        <v>0</v>
      </c>
      <c r="K347" s="42">
        <f>K348</f>
        <v>0</v>
      </c>
      <c r="L347" s="42">
        <f>L348</f>
        <v>0</v>
      </c>
    </row>
    <row r="348" spans="1:12" hidden="1" collapsed="1">
      <c r="A348" s="71">
        <v>3</v>
      </c>
      <c r="B348" s="71">
        <v>3</v>
      </c>
      <c r="C348" s="46">
        <v>2</v>
      </c>
      <c r="D348" s="44">
        <v>4</v>
      </c>
      <c r="E348" s="44">
        <v>1</v>
      </c>
      <c r="F348" s="47"/>
      <c r="G348" s="53" t="s">
        <v>215</v>
      </c>
      <c r="H348" s="40">
        <v>317</v>
      </c>
      <c r="I348" s="61">
        <f>SUM(I349:I350)</f>
        <v>0</v>
      </c>
      <c r="J348" s="82">
        <f>SUM(J349:J350)</f>
        <v>0</v>
      </c>
      <c r="K348" s="62">
        <f>SUM(K349:K350)</f>
        <v>0</v>
      </c>
      <c r="L348" s="62">
        <f>SUM(L349:L350)</f>
        <v>0</v>
      </c>
    </row>
    <row r="349" spans="1:12" ht="15.75" hidden="1" customHeight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1</v>
      </c>
      <c r="G349" s="53" t="s">
        <v>216</v>
      </c>
      <c r="H349" s="40">
        <v>318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4</v>
      </c>
      <c r="E350" s="52">
        <v>1</v>
      </c>
      <c r="F350" s="54">
        <v>2</v>
      </c>
      <c r="G350" s="53" t="s">
        <v>224</v>
      </c>
      <c r="H350" s="40">
        <v>319</v>
      </c>
      <c r="I350" s="58">
        <v>0</v>
      </c>
      <c r="J350" s="58">
        <v>0</v>
      </c>
      <c r="K350" s="58">
        <v>0</v>
      </c>
      <c r="L350" s="58">
        <v>0</v>
      </c>
    </row>
    <row r="351" spans="1:12" hidden="1" collapsed="1">
      <c r="A351" s="55">
        <v>3</v>
      </c>
      <c r="B351" s="55">
        <v>3</v>
      </c>
      <c r="C351" s="51">
        <v>2</v>
      </c>
      <c r="D351" s="52">
        <v>5</v>
      </c>
      <c r="E351" s="52"/>
      <c r="F351" s="54"/>
      <c r="G351" s="53" t="s">
        <v>218</v>
      </c>
      <c r="H351" s="40">
        <v>320</v>
      </c>
      <c r="I351" s="41">
        <f t="shared" ref="I351:L352" si="30">I352</f>
        <v>0</v>
      </c>
      <c r="J351" s="81">
        <f t="shared" si="30"/>
        <v>0</v>
      </c>
      <c r="K351" s="42">
        <f t="shared" si="30"/>
        <v>0</v>
      </c>
      <c r="L351" s="42">
        <f t="shared" si="30"/>
        <v>0</v>
      </c>
    </row>
    <row r="352" spans="1:12" hidden="1" collapsed="1">
      <c r="A352" s="71">
        <v>3</v>
      </c>
      <c r="B352" s="71">
        <v>3</v>
      </c>
      <c r="C352" s="46">
        <v>2</v>
      </c>
      <c r="D352" s="44">
        <v>5</v>
      </c>
      <c r="E352" s="44">
        <v>1</v>
      </c>
      <c r="F352" s="47"/>
      <c r="G352" s="53" t="s">
        <v>218</v>
      </c>
      <c r="H352" s="40">
        <v>321</v>
      </c>
      <c r="I352" s="61">
        <f t="shared" si="30"/>
        <v>0</v>
      </c>
      <c r="J352" s="82">
        <f t="shared" si="30"/>
        <v>0</v>
      </c>
      <c r="K352" s="62">
        <f t="shared" si="30"/>
        <v>0</v>
      </c>
      <c r="L352" s="62">
        <f t="shared" si="30"/>
        <v>0</v>
      </c>
    </row>
    <row r="353" spans="1:12" hidden="1" collapsed="1">
      <c r="A353" s="55">
        <v>3</v>
      </c>
      <c r="B353" s="55">
        <v>3</v>
      </c>
      <c r="C353" s="51">
        <v>2</v>
      </c>
      <c r="D353" s="52">
        <v>5</v>
      </c>
      <c r="E353" s="52">
        <v>1</v>
      </c>
      <c r="F353" s="54">
        <v>1</v>
      </c>
      <c r="G353" s="53" t="s">
        <v>218</v>
      </c>
      <c r="H353" s="40">
        <v>322</v>
      </c>
      <c r="I353" s="101">
        <v>0</v>
      </c>
      <c r="J353" s="101">
        <v>0</v>
      </c>
      <c r="K353" s="101">
        <v>0</v>
      </c>
      <c r="L353" s="100">
        <v>0</v>
      </c>
    </row>
    <row r="354" spans="1:12" ht="16.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/>
      <c r="F354" s="54"/>
      <c r="G354" s="53" t="s">
        <v>188</v>
      </c>
      <c r="H354" s="40">
        <v>323</v>
      </c>
      <c r="I354" s="41">
        <f t="shared" ref="I354:L355" si="31">I355</f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5" hidden="1" customHeight="1" collapsed="1">
      <c r="A355" s="55">
        <v>3</v>
      </c>
      <c r="B355" s="55">
        <v>3</v>
      </c>
      <c r="C355" s="51">
        <v>2</v>
      </c>
      <c r="D355" s="52">
        <v>6</v>
      </c>
      <c r="E355" s="52">
        <v>1</v>
      </c>
      <c r="F355" s="54"/>
      <c r="G355" s="53" t="s">
        <v>188</v>
      </c>
      <c r="H355" s="40">
        <v>324</v>
      </c>
      <c r="I355" s="41">
        <f t="shared" si="31"/>
        <v>0</v>
      </c>
      <c r="J355" s="81">
        <f t="shared" si="31"/>
        <v>0</v>
      </c>
      <c r="K355" s="42">
        <f t="shared" si="31"/>
        <v>0</v>
      </c>
      <c r="L355" s="42">
        <f t="shared" si="31"/>
        <v>0</v>
      </c>
    </row>
    <row r="356" spans="1:12" ht="13.5" hidden="1" customHeight="1" collapsed="1">
      <c r="A356" s="63">
        <v>3</v>
      </c>
      <c r="B356" s="63">
        <v>3</v>
      </c>
      <c r="C356" s="64">
        <v>2</v>
      </c>
      <c r="D356" s="65">
        <v>6</v>
      </c>
      <c r="E356" s="65">
        <v>1</v>
      </c>
      <c r="F356" s="67">
        <v>1</v>
      </c>
      <c r="G356" s="66" t="s">
        <v>188</v>
      </c>
      <c r="H356" s="40">
        <v>325</v>
      </c>
      <c r="I356" s="101">
        <v>0</v>
      </c>
      <c r="J356" s="101">
        <v>0</v>
      </c>
      <c r="K356" s="101">
        <v>0</v>
      </c>
      <c r="L356" s="100">
        <v>0</v>
      </c>
    </row>
    <row r="357" spans="1:12" ht="15" hidden="1" customHeight="1" collapsed="1">
      <c r="A357" s="55">
        <v>3</v>
      </c>
      <c r="B357" s="55">
        <v>3</v>
      </c>
      <c r="C357" s="51">
        <v>2</v>
      </c>
      <c r="D357" s="52">
        <v>7</v>
      </c>
      <c r="E357" s="52"/>
      <c r="F357" s="54"/>
      <c r="G357" s="53" t="s">
        <v>220</v>
      </c>
      <c r="H357" s="40">
        <v>326</v>
      </c>
      <c r="I357" s="41">
        <f>I358</f>
        <v>0</v>
      </c>
      <c r="J357" s="81">
        <f>J358</f>
        <v>0</v>
      </c>
      <c r="K357" s="42">
        <f>K358</f>
        <v>0</v>
      </c>
      <c r="L357" s="42">
        <f>L358</f>
        <v>0</v>
      </c>
    </row>
    <row r="358" spans="1:12" ht="12.75" hidden="1" customHeight="1" collapsed="1">
      <c r="A358" s="63">
        <v>3</v>
      </c>
      <c r="B358" s="63">
        <v>3</v>
      </c>
      <c r="C358" s="64">
        <v>2</v>
      </c>
      <c r="D358" s="65">
        <v>7</v>
      </c>
      <c r="E358" s="65">
        <v>1</v>
      </c>
      <c r="F358" s="67"/>
      <c r="G358" s="53" t="s">
        <v>220</v>
      </c>
      <c r="H358" s="40">
        <v>327</v>
      </c>
      <c r="I358" s="41">
        <f>SUM(I359:I360)</f>
        <v>0</v>
      </c>
      <c r="J358" s="41">
        <f>SUM(J359:J360)</f>
        <v>0</v>
      </c>
      <c r="K358" s="41">
        <f>SUM(K359:K360)</f>
        <v>0</v>
      </c>
      <c r="L358" s="41">
        <f>SUM(L359:L360)</f>
        <v>0</v>
      </c>
    </row>
    <row r="359" spans="1:12" ht="27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1</v>
      </c>
      <c r="G359" s="53" t="s">
        <v>221</v>
      </c>
      <c r="H359" s="40">
        <v>328</v>
      </c>
      <c r="I359" s="101">
        <v>0</v>
      </c>
      <c r="J359" s="101">
        <v>0</v>
      </c>
      <c r="K359" s="101">
        <v>0</v>
      </c>
      <c r="L359" s="100">
        <v>0</v>
      </c>
    </row>
    <row r="360" spans="1:12" ht="30" hidden="1" customHeight="1" collapsed="1">
      <c r="A360" s="55">
        <v>3</v>
      </c>
      <c r="B360" s="55">
        <v>3</v>
      </c>
      <c r="C360" s="51">
        <v>2</v>
      </c>
      <c r="D360" s="52">
        <v>7</v>
      </c>
      <c r="E360" s="52">
        <v>1</v>
      </c>
      <c r="F360" s="54">
        <v>2</v>
      </c>
      <c r="G360" s="53" t="s">
        <v>222</v>
      </c>
      <c r="H360" s="40">
        <v>329</v>
      </c>
      <c r="I360" s="58">
        <v>0</v>
      </c>
      <c r="J360" s="58">
        <v>0</v>
      </c>
      <c r="K360" s="58">
        <v>0</v>
      </c>
      <c r="L360" s="58">
        <v>0</v>
      </c>
    </row>
    <row r="361" spans="1:12" ht="18.75" customHeight="1">
      <c r="A361" s="23"/>
      <c r="B361" s="23"/>
      <c r="C361" s="24"/>
      <c r="D361" s="113"/>
      <c r="E361" s="114"/>
      <c r="F361" s="115"/>
      <c r="G361" s="116" t="s">
        <v>225</v>
      </c>
      <c r="H361" s="40">
        <v>335</v>
      </c>
      <c r="I361" s="90">
        <f>SUM(I30+I176)</f>
        <v>1225300</v>
      </c>
      <c r="J361" s="90">
        <f>SUM(J30+J176)</f>
        <v>859800</v>
      </c>
      <c r="K361" s="90">
        <f>SUM(K30+K176)</f>
        <v>807792.68</v>
      </c>
      <c r="L361" s="90">
        <f>SUM(L30+L176)</f>
        <v>807792.68</v>
      </c>
    </row>
    <row r="362" spans="1:12" ht="18.75" customHeight="1">
      <c r="G362" s="117"/>
      <c r="H362" s="40"/>
      <c r="I362" s="118"/>
      <c r="J362" s="119"/>
      <c r="K362" s="119"/>
      <c r="L362" s="119"/>
    </row>
    <row r="363" spans="1:12" ht="18.75" customHeight="1">
      <c r="D363" s="120"/>
      <c r="E363" s="120"/>
      <c r="F363" s="26"/>
      <c r="G363" s="120" t="s">
        <v>354</v>
      </c>
      <c r="H363" s="140"/>
      <c r="I363" s="121"/>
      <c r="J363" s="119"/>
      <c r="K363" s="120" t="s">
        <v>473</v>
      </c>
      <c r="L363" s="121"/>
    </row>
    <row r="364" spans="1:12" ht="18.75" customHeight="1">
      <c r="A364" s="122"/>
      <c r="B364" s="122"/>
      <c r="C364" s="122"/>
      <c r="D364" s="123" t="s">
        <v>226</v>
      </c>
      <c r="E364"/>
      <c r="F364"/>
      <c r="G364" s="140"/>
      <c r="H364" s="140"/>
      <c r="I364" s="128" t="s">
        <v>227</v>
      </c>
      <c r="K364" s="447" t="s">
        <v>228</v>
      </c>
      <c r="L364" s="447"/>
    </row>
    <row r="365" spans="1:12" ht="15.75" customHeight="1">
      <c r="I365" s="124"/>
      <c r="K365" s="124"/>
      <c r="L365" s="124"/>
    </row>
    <row r="366" spans="1:12" ht="15.75" customHeight="1">
      <c r="D366" s="120"/>
      <c r="E366" s="120"/>
      <c r="F366" s="26"/>
      <c r="G366" s="120" t="s">
        <v>229</v>
      </c>
      <c r="I366" s="124"/>
      <c r="K366" s="120" t="s">
        <v>230</v>
      </c>
      <c r="L366" s="125"/>
    </row>
    <row r="367" spans="1:12" ht="26.25" customHeight="1">
      <c r="D367" s="448" t="s">
        <v>231</v>
      </c>
      <c r="E367" s="449"/>
      <c r="F367" s="449"/>
      <c r="G367" s="449"/>
      <c r="H367" s="126"/>
      <c r="I367" s="127" t="s">
        <v>227</v>
      </c>
      <c r="K367" s="447" t="s">
        <v>228</v>
      </c>
      <c r="L367" s="447"/>
    </row>
  </sheetData>
  <sheetProtection formatCells="0" formatColumns="0" formatRows="0" insertColumns="0" insertRows="0" insertHyperlinks="0" deleteColumns="0" deleteRows="0" sort="0" autoFilter="0" pivotTables="0"/>
  <mergeCells count="24">
    <mergeCell ref="K364:L364"/>
    <mergeCell ref="D367:G367"/>
    <mergeCell ref="K367:L367"/>
    <mergeCell ref="A27:F28"/>
    <mergeCell ref="G27:G28"/>
    <mergeCell ref="H27:H28"/>
    <mergeCell ref="I27:J27"/>
    <mergeCell ref="K27:K28"/>
    <mergeCell ref="B13:L13"/>
    <mergeCell ref="G15:K15"/>
    <mergeCell ref="G16:K16"/>
    <mergeCell ref="A26:I26"/>
    <mergeCell ref="A29:F29"/>
    <mergeCell ref="E17:K17"/>
    <mergeCell ref="A18:L18"/>
    <mergeCell ref="A22:I22"/>
    <mergeCell ref="A23:I23"/>
    <mergeCell ref="L27:L28"/>
    <mergeCell ref="G25:H25"/>
    <mergeCell ref="A7:L7"/>
    <mergeCell ref="G8:K8"/>
    <mergeCell ref="A9:L9"/>
    <mergeCell ref="G10:K10"/>
    <mergeCell ref="G11:K11"/>
  </mergeCells>
  <pageMargins left="1.3779527559055118" right="0.39370078740157483" top="0.74803149606299213" bottom="0.74803149606299213" header="0.31496062992125984" footer="0.31496062992125984"/>
  <pageSetup paperSize="9" scale="6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21FF-6997-4037-9BBD-9F79C7CA9282}">
  <sheetPr>
    <pageSetUpPr fitToPage="1"/>
  </sheetPr>
  <dimension ref="A1:R37"/>
  <sheetViews>
    <sheetView topLeftCell="A5" workbookViewId="0">
      <selection activeCell="L25" sqref="L25:M25"/>
    </sheetView>
  </sheetViews>
  <sheetFormatPr defaultRowHeight="15"/>
  <cols>
    <col min="1" max="3" width="9.140625" style="307"/>
    <col min="4" max="4" width="19" style="307" customWidth="1"/>
    <col min="5" max="5" width="11.7109375" style="307" customWidth="1"/>
    <col min="6" max="6" width="4.28515625" style="307" customWidth="1"/>
    <col min="7" max="8" width="9.140625" style="307"/>
    <col min="9" max="9" width="6.5703125" style="307" customWidth="1"/>
    <col min="10" max="10" width="9.140625" style="307"/>
    <col min="11" max="11" width="5.28515625" style="307" customWidth="1"/>
    <col min="12" max="12" width="7.140625" style="307" customWidth="1"/>
    <col min="13" max="13" width="7.5703125" style="307" customWidth="1"/>
    <col min="14" max="14" width="17.85546875" style="307" customWidth="1"/>
    <col min="15" max="16384" width="9.140625" style="307"/>
  </cols>
  <sheetData>
    <row r="1" spans="1:14">
      <c r="A1" s="307" t="s">
        <v>358</v>
      </c>
      <c r="M1" s="307" t="s">
        <v>318</v>
      </c>
    </row>
    <row r="2" spans="1:14">
      <c r="M2" s="307" t="s">
        <v>319</v>
      </c>
    </row>
    <row r="3" spans="1:14">
      <c r="M3" s="307" t="s">
        <v>320</v>
      </c>
    </row>
    <row r="4" spans="1:14">
      <c r="B4" s="517" t="s">
        <v>321</v>
      </c>
      <c r="C4" s="517"/>
      <c r="D4" s="517"/>
      <c r="E4" s="517"/>
      <c r="M4" s="307" t="s">
        <v>322</v>
      </c>
    </row>
    <row r="5" spans="1:14">
      <c r="B5" s="482" t="s">
        <v>323</v>
      </c>
      <c r="C5" s="482"/>
      <c r="D5" s="482"/>
      <c r="E5" s="482"/>
      <c r="M5" s="307" t="s">
        <v>324</v>
      </c>
    </row>
    <row r="7" spans="1:14">
      <c r="B7" s="501" t="s">
        <v>325</v>
      </c>
      <c r="C7" s="500"/>
      <c r="D7" s="500"/>
      <c r="E7" s="500"/>
    </row>
    <row r="8" spans="1:14">
      <c r="B8" s="482" t="s">
        <v>326</v>
      </c>
      <c r="C8" s="482"/>
      <c r="D8" s="482"/>
      <c r="E8" s="482"/>
    </row>
    <row r="9" spans="1:14">
      <c r="A9" s="308"/>
      <c r="B9" s="486"/>
      <c r="C9" s="486"/>
      <c r="D9" s="486"/>
      <c r="E9" s="486"/>
      <c r="F9" s="308"/>
      <c r="G9" s="308"/>
      <c r="H9" s="308"/>
      <c r="I9" s="308"/>
      <c r="J9" s="308"/>
      <c r="K9" s="308"/>
      <c r="L9" s="308"/>
      <c r="M9" s="516" t="s">
        <v>327</v>
      </c>
      <c r="N9" s="516"/>
    </row>
    <row r="10" spans="1:14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</row>
    <row r="11" spans="1:14">
      <c r="A11" s="486" t="s">
        <v>468</v>
      </c>
      <c r="B11" s="486"/>
      <c r="C11" s="486"/>
      <c r="D11" s="486"/>
      <c r="E11" s="486"/>
      <c r="F11" s="486"/>
      <c r="G11" s="486"/>
      <c r="H11" s="486"/>
      <c r="I11" s="486"/>
      <c r="J11" s="486"/>
      <c r="K11" s="486"/>
      <c r="L11" s="486"/>
      <c r="M11" s="308"/>
      <c r="N11" s="308"/>
    </row>
    <row r="12" spans="1:14">
      <c r="M12" s="518"/>
      <c r="N12" s="518"/>
    </row>
    <row r="13" spans="1:14">
      <c r="D13" s="501" t="s">
        <v>469</v>
      </c>
      <c r="E13" s="519"/>
    </row>
    <row r="14" spans="1:14">
      <c r="D14" s="310"/>
      <c r="E14" s="311"/>
    </row>
    <row r="15" spans="1:14" hidden="1">
      <c r="J15" s="312"/>
      <c r="N15" s="313" t="s">
        <v>328</v>
      </c>
    </row>
    <row r="16" spans="1:14">
      <c r="A16" s="314"/>
      <c r="B16" s="315"/>
      <c r="C16" s="315"/>
      <c r="D16" s="316"/>
      <c r="E16" s="520" t="s">
        <v>329</v>
      </c>
      <c r="F16" s="521"/>
      <c r="G16" s="522"/>
      <c r="H16" s="317" t="s">
        <v>330</v>
      </c>
      <c r="I16" s="316"/>
      <c r="J16" s="520" t="s">
        <v>331</v>
      </c>
      <c r="K16" s="522"/>
      <c r="L16" s="523"/>
      <c r="M16" s="524"/>
      <c r="N16" s="318" t="s">
        <v>332</v>
      </c>
    </row>
    <row r="17" spans="1:18">
      <c r="A17" s="319"/>
      <c r="B17" s="486" t="s">
        <v>333</v>
      </c>
      <c r="C17" s="486"/>
      <c r="D17" s="320"/>
      <c r="E17" s="525" t="s">
        <v>334</v>
      </c>
      <c r="F17" s="517"/>
      <c r="G17" s="526"/>
      <c r="H17" s="527" t="s">
        <v>335</v>
      </c>
      <c r="I17" s="528"/>
      <c r="J17" s="527" t="s">
        <v>336</v>
      </c>
      <c r="K17" s="528"/>
      <c r="L17" s="527" t="s">
        <v>337</v>
      </c>
      <c r="M17" s="529"/>
      <c r="N17" s="321" t="s">
        <v>338</v>
      </c>
      <c r="P17" s="308"/>
    </row>
    <row r="18" spans="1:18">
      <c r="A18" s="319"/>
      <c r="D18" s="320"/>
      <c r="E18" s="542" t="s">
        <v>339</v>
      </c>
      <c r="F18" s="520" t="s">
        <v>340</v>
      </c>
      <c r="G18" s="522"/>
      <c r="H18" s="527" t="s">
        <v>341</v>
      </c>
      <c r="I18" s="528"/>
      <c r="J18" s="322" t="s">
        <v>342</v>
      </c>
      <c r="K18" s="320"/>
      <c r="L18" s="527" t="s">
        <v>336</v>
      </c>
      <c r="M18" s="529"/>
      <c r="N18" s="321" t="s">
        <v>341</v>
      </c>
      <c r="Q18" s="308"/>
      <c r="R18" s="308"/>
    </row>
    <row r="19" spans="1:18">
      <c r="A19" s="323"/>
      <c r="B19" s="324"/>
      <c r="C19" s="324"/>
      <c r="D19" s="325"/>
      <c r="E19" s="543"/>
      <c r="F19" s="525" t="s">
        <v>343</v>
      </c>
      <c r="G19" s="526"/>
      <c r="H19" s="525" t="s">
        <v>344</v>
      </c>
      <c r="I19" s="526"/>
      <c r="J19" s="525" t="s">
        <v>344</v>
      </c>
      <c r="K19" s="526"/>
      <c r="L19" s="530"/>
      <c r="M19" s="531"/>
      <c r="N19" s="321" t="s">
        <v>344</v>
      </c>
    </row>
    <row r="20" spans="1:18">
      <c r="A20" s="532" t="s">
        <v>345</v>
      </c>
      <c r="B20" s="533"/>
      <c r="C20" s="533"/>
      <c r="D20" s="534"/>
      <c r="E20" s="538" t="s">
        <v>346</v>
      </c>
      <c r="F20" s="523" t="s">
        <v>346</v>
      </c>
      <c r="G20" s="540"/>
      <c r="H20" s="523" t="s">
        <v>346</v>
      </c>
      <c r="I20" s="540"/>
      <c r="J20" s="523" t="s">
        <v>346</v>
      </c>
      <c r="K20" s="540"/>
      <c r="L20" s="523" t="s">
        <v>346</v>
      </c>
      <c r="M20" s="540"/>
      <c r="N20" s="538"/>
    </row>
    <row r="21" spans="1:18">
      <c r="A21" s="535"/>
      <c r="B21" s="536"/>
      <c r="C21" s="536"/>
      <c r="D21" s="537"/>
      <c r="E21" s="539"/>
      <c r="F21" s="530"/>
      <c r="G21" s="541"/>
      <c r="H21" s="530"/>
      <c r="I21" s="541"/>
      <c r="J21" s="530"/>
      <c r="K21" s="541"/>
      <c r="L21" s="530"/>
      <c r="M21" s="541"/>
      <c r="N21" s="539"/>
    </row>
    <row r="22" spans="1:18" ht="29.25" customHeight="1">
      <c r="A22" s="544" t="s">
        <v>347</v>
      </c>
      <c r="B22" s="545"/>
      <c r="C22" s="545"/>
      <c r="D22" s="546"/>
      <c r="E22" s="326"/>
      <c r="F22" s="547"/>
      <c r="G22" s="548"/>
      <c r="H22" s="547"/>
      <c r="I22" s="548"/>
      <c r="J22" s="547"/>
      <c r="K22" s="548"/>
      <c r="L22" s="547"/>
      <c r="M22" s="548"/>
      <c r="N22" s="326"/>
    </row>
    <row r="23" spans="1:18" ht="27" customHeight="1">
      <c r="A23" s="544" t="s">
        <v>348</v>
      </c>
      <c r="B23" s="545"/>
      <c r="C23" s="545"/>
      <c r="D23" s="546"/>
      <c r="E23" s="327"/>
      <c r="F23" s="547"/>
      <c r="G23" s="548"/>
      <c r="H23" s="523"/>
      <c r="I23" s="540"/>
      <c r="J23" s="523"/>
      <c r="K23" s="540"/>
      <c r="L23" s="523"/>
      <c r="M23" s="540"/>
      <c r="N23" s="327"/>
    </row>
    <row r="24" spans="1:18" ht="29.25" customHeight="1">
      <c r="A24" s="549" t="s">
        <v>349</v>
      </c>
      <c r="B24" s="550"/>
      <c r="C24" s="550"/>
      <c r="D24" s="524"/>
      <c r="E24" s="326">
        <v>104600</v>
      </c>
      <c r="F24" s="547">
        <v>71500</v>
      </c>
      <c r="G24" s="548"/>
      <c r="H24" s="547">
        <v>50343.32</v>
      </c>
      <c r="I24" s="548"/>
      <c r="J24" s="523">
        <v>49318.43</v>
      </c>
      <c r="K24" s="540"/>
      <c r="L24" s="523">
        <v>49318.43</v>
      </c>
      <c r="M24" s="540"/>
      <c r="N24" s="326">
        <f>(H24-J24)</f>
        <v>1024.8899999999994</v>
      </c>
    </row>
    <row r="25" spans="1:18" ht="30" customHeight="1">
      <c r="A25" s="551" t="s">
        <v>350</v>
      </c>
      <c r="B25" s="552"/>
      <c r="C25" s="552"/>
      <c r="D25" s="553"/>
      <c r="E25" s="327"/>
      <c r="F25" s="554"/>
      <c r="G25" s="555"/>
      <c r="H25" s="556"/>
      <c r="I25" s="557"/>
      <c r="J25" s="556"/>
      <c r="K25" s="557"/>
      <c r="L25" s="556"/>
      <c r="M25" s="557"/>
      <c r="N25" s="327">
        <f>(H25-J25)</f>
        <v>0</v>
      </c>
    </row>
    <row r="26" spans="1:18" ht="26.25" customHeight="1">
      <c r="A26" s="551" t="s">
        <v>351</v>
      </c>
      <c r="B26" s="552"/>
      <c r="C26" s="552"/>
      <c r="D26" s="553"/>
      <c r="E26" s="327"/>
      <c r="F26" s="554"/>
      <c r="G26" s="555"/>
      <c r="H26" s="556"/>
      <c r="I26" s="557"/>
      <c r="J26" s="556"/>
      <c r="K26" s="557"/>
      <c r="L26" s="556"/>
      <c r="M26" s="557"/>
      <c r="N26" s="327">
        <f>(H26-J26)</f>
        <v>0</v>
      </c>
    </row>
    <row r="27" spans="1:18">
      <c r="A27" s="559" t="s">
        <v>352</v>
      </c>
      <c r="B27" s="560"/>
      <c r="C27" s="560"/>
      <c r="D27" s="561"/>
      <c r="E27" s="565">
        <f>(E22+E23+E24+E26)</f>
        <v>104600</v>
      </c>
      <c r="F27" s="547">
        <f>(F22+F23+F24+F26)</f>
        <v>71500</v>
      </c>
      <c r="G27" s="548"/>
      <c r="H27" s="547">
        <f>(H22+H23+H24+H26)</f>
        <v>50343.32</v>
      </c>
      <c r="I27" s="548"/>
      <c r="J27" s="523">
        <f>(J22+J23+J24+J26)</f>
        <v>49318.43</v>
      </c>
      <c r="K27" s="540"/>
      <c r="L27" s="523">
        <f>(L22+L23+L24+L26)</f>
        <v>49318.43</v>
      </c>
      <c r="M27" s="540"/>
      <c r="N27" s="538" t="s">
        <v>346</v>
      </c>
    </row>
    <row r="28" spans="1:18">
      <c r="A28" s="562"/>
      <c r="B28" s="563"/>
      <c r="C28" s="563"/>
      <c r="D28" s="564"/>
      <c r="E28" s="567"/>
      <c r="F28" s="568"/>
      <c r="G28" s="569"/>
      <c r="H28" s="568"/>
      <c r="I28" s="569"/>
      <c r="J28" s="530"/>
      <c r="K28" s="541"/>
      <c r="L28" s="530"/>
      <c r="M28" s="541"/>
      <c r="N28" s="558"/>
    </row>
    <row r="29" spans="1:18">
      <c r="A29" s="559" t="s">
        <v>353</v>
      </c>
      <c r="B29" s="560"/>
      <c r="C29" s="560"/>
      <c r="D29" s="561"/>
      <c r="E29" s="538" t="s">
        <v>346</v>
      </c>
      <c r="F29" s="523" t="s">
        <v>346</v>
      </c>
      <c r="G29" s="540"/>
      <c r="H29" s="523" t="s">
        <v>346</v>
      </c>
      <c r="I29" s="540"/>
      <c r="J29" s="523" t="s">
        <v>346</v>
      </c>
      <c r="K29" s="540"/>
      <c r="L29" s="523" t="s">
        <v>346</v>
      </c>
      <c r="M29" s="540"/>
      <c r="N29" s="565">
        <f>(N22+N23+N24+N26)</f>
        <v>1024.8899999999994</v>
      </c>
    </row>
    <row r="30" spans="1:18">
      <c r="A30" s="562"/>
      <c r="B30" s="563"/>
      <c r="C30" s="563"/>
      <c r="D30" s="564"/>
      <c r="E30" s="539"/>
      <c r="F30" s="530"/>
      <c r="G30" s="541"/>
      <c r="H30" s="530"/>
      <c r="I30" s="541"/>
      <c r="J30" s="530"/>
      <c r="K30" s="541"/>
      <c r="L30" s="530"/>
      <c r="M30" s="541"/>
      <c r="N30" s="566"/>
    </row>
    <row r="32" spans="1:18">
      <c r="A32" s="485" t="s">
        <v>354</v>
      </c>
      <c r="B32" s="484"/>
      <c r="C32" s="484"/>
      <c r="H32" s="500"/>
      <c r="I32" s="500"/>
      <c r="K32" s="501" t="s">
        <v>355</v>
      </c>
      <c r="L32" s="500"/>
      <c r="M32" s="500"/>
      <c r="N32" s="500"/>
    </row>
    <row r="33" spans="1:14">
      <c r="H33" s="483" t="s">
        <v>227</v>
      </c>
      <c r="I33" s="483"/>
      <c r="K33" s="483" t="s">
        <v>228</v>
      </c>
      <c r="L33" s="483"/>
      <c r="M33" s="483"/>
      <c r="N33" s="483"/>
    </row>
    <row r="34" spans="1:14" hidden="1">
      <c r="G34" s="312"/>
      <c r="H34" s="312"/>
      <c r="I34" s="312"/>
      <c r="J34" s="312"/>
      <c r="K34" s="312"/>
      <c r="L34" s="312"/>
      <c r="M34" s="312"/>
      <c r="N34" s="312"/>
    </row>
    <row r="35" spans="1:14">
      <c r="A35" s="484" t="s">
        <v>308</v>
      </c>
      <c r="B35" s="484"/>
      <c r="C35" s="484"/>
      <c r="D35" s="484"/>
      <c r="H35" s="500"/>
      <c r="I35" s="500"/>
      <c r="K35" s="501" t="s">
        <v>356</v>
      </c>
      <c r="L35" s="500"/>
      <c r="M35" s="500"/>
      <c r="N35" s="500"/>
    </row>
    <row r="36" spans="1:14">
      <c r="G36" s="307" t="s">
        <v>357</v>
      </c>
      <c r="H36" s="483" t="s">
        <v>227</v>
      </c>
      <c r="I36" s="483"/>
      <c r="K36" s="483" t="s">
        <v>228</v>
      </c>
      <c r="L36" s="483"/>
      <c r="M36" s="483"/>
      <c r="N36" s="483"/>
    </row>
    <row r="37" spans="1:14">
      <c r="H37" s="328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0.70866141732283472" right="0.70866141732283472" top="0" bottom="0" header="0" footer="0"/>
  <pageSetup paperSize="9" scale="97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A01A-A87D-49F2-BA45-B9BA4FC28FFC}">
  <sheetPr>
    <pageSetUpPr fitToPage="1"/>
  </sheetPr>
  <dimension ref="A1:Z1000"/>
  <sheetViews>
    <sheetView workbookViewId="0">
      <selection activeCell="G23" sqref="G23"/>
    </sheetView>
  </sheetViews>
  <sheetFormatPr defaultColWidth="17.28515625" defaultRowHeight="12.75"/>
  <cols>
    <col min="1" max="1" width="5.7109375" style="150" customWidth="1"/>
    <col min="2" max="2" width="13.42578125" style="150" customWidth="1"/>
    <col min="3" max="3" width="34" style="150" customWidth="1"/>
    <col min="4" max="4" width="14.5703125" style="150" customWidth="1"/>
    <col min="5" max="5" width="17" style="150" customWidth="1"/>
    <col min="6" max="6" width="14.140625" style="150" customWidth="1"/>
    <col min="7" max="7" width="15.140625" style="150" customWidth="1"/>
    <col min="8" max="8" width="19.42578125" style="150" customWidth="1"/>
    <col min="9" max="9" width="9.28515625" style="150" customWidth="1"/>
    <col min="10" max="10" width="9.85546875" style="150" customWidth="1"/>
    <col min="11" max="11" width="8" style="150" customWidth="1"/>
    <col min="12" max="12" width="7.85546875" style="150" customWidth="1"/>
    <col min="13" max="15" width="0" style="150" hidden="1" customWidth="1"/>
    <col min="16" max="18" width="9.140625" style="150" customWidth="1"/>
    <col min="19" max="26" width="8" style="150" customWidth="1"/>
    <col min="27" max="16384" width="17.28515625" style="150"/>
  </cols>
  <sheetData>
    <row r="1" spans="1:26" ht="12" customHeight="1">
      <c r="A1" s="148"/>
      <c r="B1" s="148"/>
      <c r="C1" s="149"/>
      <c r="D1" s="149"/>
      <c r="E1" s="149"/>
      <c r="F1" s="149"/>
      <c r="G1" s="148"/>
      <c r="H1" s="586" t="s">
        <v>233</v>
      </c>
      <c r="I1" s="571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26" ht="12" customHeight="1">
      <c r="A2" s="148"/>
      <c r="B2" s="148" t="s">
        <v>234</v>
      </c>
      <c r="C2" s="149"/>
      <c r="D2" s="151"/>
      <c r="E2" s="151"/>
      <c r="F2" s="587" t="s">
        <v>235</v>
      </c>
      <c r="G2" s="571"/>
      <c r="H2" s="571"/>
      <c r="I2" s="571"/>
      <c r="J2" s="152"/>
      <c r="K2" s="152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6" ht="12" customHeight="1">
      <c r="A3" s="148"/>
      <c r="B3" s="148"/>
      <c r="C3" s="149"/>
      <c r="D3" s="151"/>
      <c r="E3" s="151"/>
      <c r="F3" s="587" t="s">
        <v>236</v>
      </c>
      <c r="G3" s="571"/>
      <c r="H3" s="571"/>
      <c r="I3" s="152"/>
      <c r="J3" s="152"/>
      <c r="K3" s="152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ht="12" customHeight="1">
      <c r="A4" s="148"/>
      <c r="B4" s="148"/>
      <c r="C4" s="149"/>
      <c r="D4" s="151"/>
      <c r="E4" s="151"/>
      <c r="F4" s="587" t="s">
        <v>237</v>
      </c>
      <c r="G4" s="571"/>
      <c r="H4" s="571"/>
      <c r="I4" s="152"/>
      <c r="J4" s="152"/>
      <c r="K4" s="152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 ht="12" customHeight="1">
      <c r="A5" s="148"/>
      <c r="B5" s="148"/>
      <c r="C5" s="149"/>
      <c r="D5" s="151"/>
      <c r="E5" s="151"/>
      <c r="F5" s="151" t="s">
        <v>238</v>
      </c>
      <c r="G5" s="151"/>
      <c r="H5" s="151"/>
      <c r="I5" s="151"/>
      <c r="J5" s="152"/>
      <c r="K5" s="152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 ht="21.75" customHeight="1">
      <c r="A6" s="148"/>
      <c r="B6" s="148"/>
      <c r="C6" s="588" t="s">
        <v>239</v>
      </c>
      <c r="D6" s="571"/>
      <c r="E6" s="571"/>
      <c r="F6" s="571"/>
      <c r="G6" s="571"/>
      <c r="H6" s="571"/>
      <c r="I6" s="153"/>
      <c r="J6" s="154"/>
      <c r="K6" s="151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 spans="1:26" ht="9" customHeight="1">
      <c r="A7" s="148"/>
      <c r="B7" s="155"/>
      <c r="C7" s="153"/>
      <c r="D7" s="153"/>
      <c r="E7" s="153"/>
      <c r="F7" s="153"/>
      <c r="G7" s="153"/>
      <c r="H7" s="153"/>
      <c r="I7" s="155"/>
      <c r="J7" s="155"/>
      <c r="K7" s="155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</row>
    <row r="8" spans="1:26" ht="15.75" customHeight="1">
      <c r="A8" s="148"/>
      <c r="B8" s="155"/>
      <c r="C8" s="575" t="s">
        <v>240</v>
      </c>
      <c r="D8" s="576"/>
      <c r="E8" s="576"/>
      <c r="F8" s="576"/>
      <c r="G8" s="576"/>
      <c r="H8" s="576"/>
      <c r="I8" s="155"/>
      <c r="J8" s="155"/>
      <c r="K8" s="155"/>
      <c r="L8" s="148"/>
      <c r="M8" s="148"/>
      <c r="N8" s="151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</row>
    <row r="9" spans="1:26" ht="19.5" customHeight="1">
      <c r="A9" s="148"/>
      <c r="B9" s="148"/>
      <c r="C9" s="578" t="s">
        <v>241</v>
      </c>
      <c r="D9" s="579"/>
      <c r="E9" s="579"/>
      <c r="F9" s="579"/>
      <c r="G9" s="579"/>
      <c r="H9" s="579"/>
      <c r="I9" s="156"/>
      <c r="J9" s="156"/>
      <c r="K9" s="156"/>
      <c r="L9" s="156"/>
      <c r="M9" s="156"/>
      <c r="N9" s="156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</row>
    <row r="10" spans="1:26" ht="27.75" customHeight="1">
      <c r="A10" s="148"/>
      <c r="B10" s="580" t="s">
        <v>471</v>
      </c>
      <c r="C10" s="571"/>
      <c r="D10" s="571"/>
      <c r="E10" s="571"/>
      <c r="F10" s="571"/>
      <c r="G10" s="571"/>
      <c r="H10" s="571"/>
      <c r="I10" s="157"/>
      <c r="J10" s="157"/>
      <c r="K10" s="157"/>
      <c r="L10" s="158"/>
      <c r="M10" s="158"/>
      <c r="N10" s="15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ht="28.5" customHeight="1">
      <c r="A11" s="148"/>
      <c r="B11" s="148"/>
      <c r="C11" s="153"/>
      <c r="D11" s="153"/>
      <c r="E11" s="159" t="s">
        <v>472</v>
      </c>
      <c r="F11" s="160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ht="12.75" customHeight="1">
      <c r="A12" s="148"/>
      <c r="B12" s="148"/>
      <c r="C12" s="153"/>
      <c r="D12" s="581" t="s">
        <v>242</v>
      </c>
      <c r="E12" s="571"/>
      <c r="F12" s="571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ht="12.75" customHeight="1">
      <c r="A13" s="148"/>
      <c r="B13" s="148"/>
      <c r="C13" s="153"/>
      <c r="D13" s="148"/>
      <c r="E13" s="161" t="s">
        <v>243</v>
      </c>
      <c r="F13" s="161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ht="12.75" customHeight="1">
      <c r="A14" s="148"/>
      <c r="B14" s="148"/>
      <c r="C14" s="148"/>
      <c r="D14" s="148"/>
      <c r="E14" s="162" t="s">
        <v>244</v>
      </c>
      <c r="F14" s="162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ht="15.75" customHeight="1">
      <c r="A15" s="148"/>
      <c r="B15" s="158"/>
      <c r="C15" s="149"/>
      <c r="D15" s="149"/>
      <c r="E15" s="149"/>
      <c r="F15" s="149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ht="0.75" customHeight="1">
      <c r="A16" s="148"/>
      <c r="B16" s="163"/>
      <c r="C16" s="149"/>
      <c r="D16" s="149"/>
      <c r="E16" s="149"/>
      <c r="F16" s="149"/>
      <c r="G16" s="148"/>
      <c r="H16" s="162" t="s">
        <v>245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ht="22.5" customHeight="1">
      <c r="A17" s="148"/>
      <c r="B17" s="573" t="s">
        <v>246</v>
      </c>
      <c r="C17" s="573" t="s">
        <v>247</v>
      </c>
      <c r="D17" s="583" t="s">
        <v>248</v>
      </c>
      <c r="E17" s="584"/>
      <c r="F17" s="584"/>
      <c r="G17" s="584"/>
      <c r="H17" s="585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ht="21" hidden="1" customHeight="1">
      <c r="A18" s="148"/>
      <c r="B18" s="582"/>
      <c r="C18" s="582"/>
      <c r="D18" s="164"/>
      <c r="E18" s="165"/>
      <c r="F18" s="165"/>
      <c r="G18" s="165"/>
      <c r="H18" s="166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ht="12.75" hidden="1" customHeight="1">
      <c r="A19" s="148"/>
      <c r="B19" s="582"/>
      <c r="C19" s="582"/>
      <c r="D19" s="573" t="s">
        <v>249</v>
      </c>
      <c r="E19" s="573" t="s">
        <v>250</v>
      </c>
      <c r="F19" s="573" t="s">
        <v>251</v>
      </c>
      <c r="G19" s="573" t="s">
        <v>252</v>
      </c>
      <c r="H19" s="573" t="s">
        <v>253</v>
      </c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6" ht="47.25" customHeight="1">
      <c r="A20" s="148"/>
      <c r="B20" s="574"/>
      <c r="C20" s="574"/>
      <c r="D20" s="574"/>
      <c r="E20" s="574"/>
      <c r="F20" s="574"/>
      <c r="G20" s="574"/>
      <c r="H20" s="574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ht="11.25" customHeight="1">
      <c r="A21" s="148"/>
      <c r="B21" s="167">
        <v>1</v>
      </c>
      <c r="C21" s="168">
        <v>2</v>
      </c>
      <c r="D21" s="167">
        <v>3</v>
      </c>
      <c r="E21" s="167">
        <v>4</v>
      </c>
      <c r="F21" s="167">
        <v>5</v>
      </c>
      <c r="G21" s="167">
        <v>6</v>
      </c>
      <c r="H21" s="167">
        <v>7</v>
      </c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</row>
    <row r="22" spans="1:26" ht="14.25" customHeight="1">
      <c r="A22" s="148"/>
      <c r="B22" s="169">
        <v>731</v>
      </c>
      <c r="C22" s="170" t="s">
        <v>254</v>
      </c>
      <c r="D22" s="171">
        <v>0</v>
      </c>
      <c r="E22" s="171">
        <v>0</v>
      </c>
      <c r="F22" s="171">
        <v>0</v>
      </c>
      <c r="G22" s="172"/>
      <c r="H22" s="171">
        <f>D22+E22-F22-G22</f>
        <v>0</v>
      </c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</row>
    <row r="23" spans="1:26" ht="24" customHeight="1">
      <c r="A23" s="148"/>
      <c r="B23" s="169">
        <v>741</v>
      </c>
      <c r="C23" s="173" t="s">
        <v>255</v>
      </c>
      <c r="D23" s="174">
        <v>11723.66</v>
      </c>
      <c r="E23" s="174">
        <v>10235.879999999999</v>
      </c>
      <c r="F23" s="174">
        <v>20934.650000000001</v>
      </c>
      <c r="G23" s="175"/>
      <c r="H23" s="174">
        <f>D23+E23-F23-G23</f>
        <v>1024.8899999999994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</row>
    <row r="24" spans="1:26" ht="14.25" customHeight="1">
      <c r="A24" s="148"/>
      <c r="B24" s="169"/>
      <c r="C24" s="169"/>
      <c r="D24" s="176"/>
      <c r="E24" s="176"/>
      <c r="F24" s="176"/>
      <c r="G24" s="175"/>
      <c r="H24" s="175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</row>
    <row r="25" spans="1:26" ht="14.25" customHeight="1">
      <c r="A25" s="148"/>
      <c r="B25" s="169"/>
      <c r="C25" s="169"/>
      <c r="D25" s="176"/>
      <c r="E25" s="176"/>
      <c r="F25" s="176"/>
      <c r="G25" s="175"/>
      <c r="H25" s="175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</row>
    <row r="26" spans="1:26" ht="14.25" customHeight="1">
      <c r="A26" s="148"/>
      <c r="B26" s="169"/>
      <c r="C26" s="169"/>
      <c r="D26" s="176"/>
      <c r="E26" s="176"/>
      <c r="F26" s="176"/>
      <c r="G26" s="175"/>
      <c r="H26" s="175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</row>
    <row r="27" spans="1:26" ht="14.25" customHeight="1">
      <c r="A27" s="148"/>
      <c r="B27" s="177"/>
      <c r="C27" s="178" t="s">
        <v>256</v>
      </c>
      <c r="D27" s="179">
        <f>SUM(D22:D26)</f>
        <v>11723.66</v>
      </c>
      <c r="E27" s="179">
        <f>SUM(E22:E26)</f>
        <v>10235.879999999999</v>
      </c>
      <c r="F27" s="179">
        <f>SUM(F22:F26)</f>
        <v>20934.650000000001</v>
      </c>
      <c r="G27" s="179">
        <f>SUM(G22:G26)</f>
        <v>0</v>
      </c>
      <c r="H27" s="179">
        <f>SUM(H22:H26)</f>
        <v>1024.8899999999994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</row>
    <row r="28" spans="1:26" ht="15">
      <c r="A28" s="148"/>
      <c r="B28" s="148"/>
      <c r="C28" s="149"/>
      <c r="D28" s="149"/>
      <c r="E28" s="149"/>
      <c r="F28" s="149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26" ht="12.75" customHeigh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</row>
    <row r="30" spans="1:26" ht="15.75" customHeight="1">
      <c r="A30" s="148"/>
      <c r="B30" s="575" t="s">
        <v>354</v>
      </c>
      <c r="C30" s="576"/>
      <c r="D30" s="156"/>
      <c r="E30" s="180"/>
      <c r="F30" s="148"/>
      <c r="G30" s="575" t="s">
        <v>355</v>
      </c>
      <c r="H30" s="576"/>
      <c r="I30" s="148"/>
      <c r="J30" s="156"/>
      <c r="K30" s="148"/>
      <c r="L30" s="156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1:26" ht="30.75" customHeight="1">
      <c r="A31" s="148"/>
      <c r="B31" s="570" t="s">
        <v>257</v>
      </c>
      <c r="C31" s="571"/>
      <c r="D31" s="181"/>
      <c r="E31" s="182" t="s">
        <v>227</v>
      </c>
      <c r="F31" s="182"/>
      <c r="G31" s="572" t="s">
        <v>228</v>
      </c>
      <c r="H31" s="571"/>
      <c r="I31" s="183"/>
      <c r="J31" s="184"/>
      <c r="K31" s="148"/>
      <c r="L31" s="184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</row>
    <row r="32" spans="1:26" ht="15.75" customHeight="1">
      <c r="A32" s="148"/>
      <c r="B32" s="148"/>
      <c r="C32" s="148"/>
      <c r="D32" s="161"/>
      <c r="E32" s="148"/>
      <c r="F32" s="148"/>
      <c r="G32" s="148"/>
      <c r="H32" s="148"/>
      <c r="I32" s="161"/>
      <c r="J32" s="160"/>
      <c r="K32" s="160"/>
      <c r="L32" s="156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</row>
    <row r="33" spans="1:26" ht="14.25" customHeight="1">
      <c r="A33" s="148"/>
      <c r="B33" s="577" t="s">
        <v>229</v>
      </c>
      <c r="C33" s="576"/>
      <c r="D33" s="148"/>
      <c r="E33" s="180"/>
      <c r="F33" s="148"/>
      <c r="G33" s="577" t="s">
        <v>230</v>
      </c>
      <c r="H33" s="576"/>
      <c r="I33" s="148"/>
      <c r="J33" s="156"/>
      <c r="K33" s="148"/>
      <c r="L33" s="156"/>
      <c r="M33" s="148"/>
      <c r="N33" s="160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ht="48.75" customHeight="1">
      <c r="A34" s="148"/>
      <c r="B34" s="570" t="s">
        <v>258</v>
      </c>
      <c r="C34" s="571"/>
      <c r="D34" s="185"/>
      <c r="E34" s="182" t="s">
        <v>227</v>
      </c>
      <c r="F34" s="182"/>
      <c r="G34" s="572" t="s">
        <v>228</v>
      </c>
      <c r="H34" s="571"/>
      <c r="I34" s="182"/>
      <c r="J34" s="184"/>
      <c r="K34" s="148"/>
      <c r="L34" s="184"/>
      <c r="M34" s="148"/>
      <c r="N34" s="186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</row>
    <row r="35" spans="1:26" ht="15">
      <c r="A35" s="148"/>
      <c r="B35" s="155"/>
      <c r="C35" s="187"/>
      <c r="D35" s="187"/>
      <c r="E35" s="187"/>
      <c r="F35" s="187"/>
      <c r="G35" s="155"/>
      <c r="H35" s="155"/>
      <c r="I35" s="155"/>
      <c r="J35" s="155"/>
      <c r="K35" s="155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</row>
    <row r="36" spans="1:26" ht="15">
      <c r="A36" s="148"/>
      <c r="B36" s="148"/>
      <c r="C36" s="149"/>
      <c r="D36" s="149"/>
      <c r="E36" s="149"/>
      <c r="F36" s="149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  <row r="37" spans="1:26" ht="15">
      <c r="A37" s="148"/>
      <c r="B37" s="148"/>
      <c r="C37" s="149"/>
      <c r="D37" s="149"/>
      <c r="E37" s="149"/>
      <c r="F37" s="149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</row>
    <row r="38" spans="1:26" ht="15">
      <c r="A38" s="148"/>
      <c r="B38" s="148"/>
      <c r="C38" s="149"/>
      <c r="D38" s="149"/>
      <c r="E38" s="149"/>
      <c r="F38" s="149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</row>
    <row r="39" spans="1:26" ht="15">
      <c r="A39" s="148"/>
      <c r="B39" s="148"/>
      <c r="C39" s="149"/>
      <c r="D39" s="149"/>
      <c r="E39" s="149"/>
      <c r="F39" s="149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</row>
    <row r="40" spans="1:26" ht="15">
      <c r="A40" s="148"/>
      <c r="B40" s="148"/>
      <c r="C40" s="149"/>
      <c r="D40" s="149"/>
      <c r="E40" s="149"/>
      <c r="F40" s="149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</row>
    <row r="41" spans="1:26" ht="15">
      <c r="A41" s="148"/>
      <c r="B41" s="148"/>
      <c r="C41" s="149"/>
      <c r="D41" s="149"/>
      <c r="E41" s="149"/>
      <c r="F41" s="149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</row>
    <row r="42" spans="1:26" ht="15">
      <c r="A42" s="148"/>
      <c r="B42" s="148"/>
      <c r="C42" s="149"/>
      <c r="D42" s="149"/>
      <c r="E42" s="149"/>
      <c r="F42" s="149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</row>
    <row r="43" spans="1:26" ht="15">
      <c r="A43" s="148"/>
      <c r="B43" s="148"/>
      <c r="C43" s="149"/>
      <c r="D43" s="149"/>
      <c r="E43" s="149"/>
      <c r="F43" s="149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</row>
    <row r="44" spans="1:26" ht="15">
      <c r="A44" s="148"/>
      <c r="B44" s="148"/>
      <c r="C44" s="149"/>
      <c r="D44" s="149"/>
      <c r="E44" s="149"/>
      <c r="F44" s="149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</row>
    <row r="45" spans="1:26" ht="15">
      <c r="A45" s="148"/>
      <c r="B45" s="148"/>
      <c r="C45" s="149"/>
      <c r="D45" s="149"/>
      <c r="E45" s="149"/>
      <c r="F45" s="149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</row>
    <row r="46" spans="1:26" ht="15">
      <c r="A46" s="148"/>
      <c r="B46" s="148"/>
      <c r="C46" s="149"/>
      <c r="D46" s="149"/>
      <c r="E46" s="149"/>
      <c r="F46" s="149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</row>
    <row r="47" spans="1:26" ht="15">
      <c r="A47" s="148"/>
      <c r="B47" s="148"/>
      <c r="C47" s="149"/>
      <c r="D47" s="149"/>
      <c r="E47" s="149"/>
      <c r="F47" s="149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</row>
    <row r="48" spans="1:26" ht="15">
      <c r="A48" s="148"/>
      <c r="B48" s="148"/>
      <c r="C48" s="149"/>
      <c r="D48" s="149"/>
      <c r="E48" s="149"/>
      <c r="F48" s="149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</row>
    <row r="49" spans="1:26" ht="15">
      <c r="A49" s="148"/>
      <c r="B49" s="148"/>
      <c r="C49" s="149"/>
      <c r="D49" s="149"/>
      <c r="E49" s="149"/>
      <c r="F49" s="149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</row>
    <row r="50" spans="1:26" ht="15">
      <c r="A50" s="148"/>
      <c r="B50" s="148"/>
      <c r="C50" s="149"/>
      <c r="D50" s="149"/>
      <c r="E50" s="149"/>
      <c r="F50" s="149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</row>
    <row r="51" spans="1:26" ht="15">
      <c r="A51" s="148"/>
      <c r="B51" s="148"/>
      <c r="C51" s="149"/>
      <c r="D51" s="149"/>
      <c r="E51" s="149"/>
      <c r="F51" s="149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</row>
    <row r="52" spans="1:26" ht="15">
      <c r="A52" s="148"/>
      <c r="B52" s="148"/>
      <c r="C52" s="149"/>
      <c r="D52" s="149"/>
      <c r="E52" s="149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</row>
    <row r="53" spans="1:26" ht="15">
      <c r="A53" s="148"/>
      <c r="B53" s="148"/>
      <c r="C53" s="149"/>
      <c r="D53" s="149"/>
      <c r="E53" s="149"/>
      <c r="F53" s="149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</row>
    <row r="54" spans="1:26" ht="15">
      <c r="A54" s="148"/>
      <c r="B54" s="148"/>
      <c r="C54" s="149"/>
      <c r="D54" s="149"/>
      <c r="E54" s="149"/>
      <c r="F54" s="149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</row>
    <row r="55" spans="1:26" ht="15">
      <c r="A55" s="148"/>
      <c r="B55" s="148"/>
      <c r="C55" s="149"/>
      <c r="D55" s="149"/>
      <c r="E55" s="149"/>
      <c r="F55" s="149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</row>
    <row r="56" spans="1:26" ht="15">
      <c r="A56" s="148"/>
      <c r="B56" s="148"/>
      <c r="C56" s="149"/>
      <c r="D56" s="149"/>
      <c r="E56" s="149"/>
      <c r="F56" s="149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</row>
    <row r="57" spans="1:26" ht="15">
      <c r="A57" s="148"/>
      <c r="B57" s="148"/>
      <c r="C57" s="149"/>
      <c r="D57" s="149"/>
      <c r="E57" s="149"/>
      <c r="F57" s="149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</row>
    <row r="58" spans="1:26" ht="15">
      <c r="A58" s="148"/>
      <c r="B58" s="148"/>
      <c r="C58" s="149"/>
      <c r="D58" s="149"/>
      <c r="E58" s="149"/>
      <c r="F58" s="149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</row>
    <row r="59" spans="1:26" ht="15">
      <c r="A59" s="148"/>
      <c r="B59" s="148"/>
      <c r="C59" s="149"/>
      <c r="D59" s="149"/>
      <c r="E59" s="149"/>
      <c r="F59" s="149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</row>
    <row r="60" spans="1:26" ht="15">
      <c r="A60" s="148"/>
      <c r="B60" s="148"/>
      <c r="C60" s="149"/>
      <c r="D60" s="149"/>
      <c r="E60" s="149"/>
      <c r="F60" s="149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</row>
    <row r="61" spans="1:26" ht="15">
      <c r="A61" s="148"/>
      <c r="B61" s="148"/>
      <c r="C61" s="149"/>
      <c r="D61" s="149"/>
      <c r="E61" s="149"/>
      <c r="F61" s="149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</row>
    <row r="62" spans="1:26" ht="15">
      <c r="A62" s="148"/>
      <c r="B62" s="148"/>
      <c r="C62" s="149"/>
      <c r="D62" s="149"/>
      <c r="E62" s="149"/>
      <c r="F62" s="149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</row>
    <row r="63" spans="1:26" ht="15">
      <c r="A63" s="148"/>
      <c r="B63" s="148"/>
      <c r="C63" s="149"/>
      <c r="D63" s="149"/>
      <c r="E63" s="149"/>
      <c r="F63" s="149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</row>
    <row r="64" spans="1:26" ht="15">
      <c r="A64" s="148"/>
      <c r="B64" s="148"/>
      <c r="C64" s="149"/>
      <c r="D64" s="149"/>
      <c r="E64" s="149"/>
      <c r="F64" s="149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</row>
    <row r="65" spans="1:26" ht="15">
      <c r="A65" s="148"/>
      <c r="B65" s="148"/>
      <c r="C65" s="149"/>
      <c r="D65" s="149"/>
      <c r="E65" s="149"/>
      <c r="F65" s="149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</row>
    <row r="66" spans="1:26" ht="15">
      <c r="A66" s="148"/>
      <c r="B66" s="148"/>
      <c r="C66" s="149"/>
      <c r="D66" s="149"/>
      <c r="E66" s="149"/>
      <c r="F66" s="149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</row>
    <row r="67" spans="1:26" ht="15">
      <c r="A67" s="148"/>
      <c r="B67" s="148"/>
      <c r="C67" s="149"/>
      <c r="D67" s="149"/>
      <c r="E67" s="149"/>
      <c r="F67" s="149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</row>
    <row r="68" spans="1:26" ht="15">
      <c r="A68" s="148"/>
      <c r="B68" s="148"/>
      <c r="C68" s="149"/>
      <c r="D68" s="149"/>
      <c r="E68" s="149"/>
      <c r="F68" s="149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</row>
    <row r="69" spans="1:26" ht="15">
      <c r="A69" s="148"/>
      <c r="B69" s="148"/>
      <c r="C69" s="149"/>
      <c r="D69" s="149"/>
      <c r="E69" s="149"/>
      <c r="F69" s="149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</row>
    <row r="70" spans="1:26" ht="15">
      <c r="A70" s="148"/>
      <c r="B70" s="148"/>
      <c r="C70" s="149"/>
      <c r="D70" s="149"/>
      <c r="E70" s="149"/>
      <c r="F70" s="149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</row>
    <row r="71" spans="1:26" ht="15">
      <c r="A71" s="148"/>
      <c r="B71" s="148"/>
      <c r="C71" s="149"/>
      <c r="D71" s="149"/>
      <c r="E71" s="149"/>
      <c r="F71" s="149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</row>
    <row r="72" spans="1:26" ht="15">
      <c r="A72" s="148"/>
      <c r="B72" s="148"/>
      <c r="C72" s="149"/>
      <c r="D72" s="149"/>
      <c r="E72" s="149"/>
      <c r="F72" s="149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</row>
    <row r="73" spans="1:26" ht="15">
      <c r="A73" s="148"/>
      <c r="B73" s="148"/>
      <c r="C73" s="149"/>
      <c r="D73" s="149"/>
      <c r="E73" s="149"/>
      <c r="F73" s="149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</row>
    <row r="74" spans="1:26" ht="15">
      <c r="A74" s="148"/>
      <c r="B74" s="148"/>
      <c r="C74" s="149"/>
      <c r="D74" s="149"/>
      <c r="E74" s="149"/>
      <c r="F74" s="149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</row>
    <row r="75" spans="1:26" ht="15">
      <c r="A75" s="148"/>
      <c r="B75" s="148"/>
      <c r="C75" s="149"/>
      <c r="D75" s="149"/>
      <c r="E75" s="149"/>
      <c r="F75" s="149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</row>
    <row r="76" spans="1:26" ht="15">
      <c r="A76" s="148"/>
      <c r="B76" s="148"/>
      <c r="C76" s="149"/>
      <c r="D76" s="149"/>
      <c r="E76" s="149"/>
      <c r="F76" s="149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</row>
    <row r="77" spans="1:26" ht="15">
      <c r="A77" s="148"/>
      <c r="B77" s="148"/>
      <c r="C77" s="149"/>
      <c r="D77" s="149"/>
      <c r="E77" s="149"/>
      <c r="F77" s="149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</row>
    <row r="78" spans="1:26" ht="15">
      <c r="A78" s="148"/>
      <c r="B78" s="148"/>
      <c r="C78" s="149"/>
      <c r="D78" s="149"/>
      <c r="E78" s="149"/>
      <c r="F78" s="149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</row>
    <row r="79" spans="1:26" ht="15">
      <c r="A79" s="148"/>
      <c r="B79" s="148"/>
      <c r="C79" s="149"/>
      <c r="D79" s="149"/>
      <c r="E79" s="149"/>
      <c r="F79" s="149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</row>
    <row r="80" spans="1:26" ht="15">
      <c r="A80" s="148"/>
      <c r="B80" s="148"/>
      <c r="C80" s="149"/>
      <c r="D80" s="149"/>
      <c r="E80" s="149"/>
      <c r="F80" s="149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</row>
    <row r="81" spans="1:26" ht="15">
      <c r="A81" s="148"/>
      <c r="B81" s="148"/>
      <c r="C81" s="149"/>
      <c r="D81" s="149"/>
      <c r="E81" s="149"/>
      <c r="F81" s="149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</row>
    <row r="82" spans="1:26" ht="15">
      <c r="A82" s="148"/>
      <c r="B82" s="148"/>
      <c r="C82" s="149"/>
      <c r="D82" s="149"/>
      <c r="E82" s="149"/>
      <c r="F82" s="149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</row>
    <row r="83" spans="1:26" ht="15">
      <c r="A83" s="148"/>
      <c r="B83" s="148"/>
      <c r="C83" s="149"/>
      <c r="D83" s="149"/>
      <c r="E83" s="149"/>
      <c r="F83" s="149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</row>
    <row r="84" spans="1:26" ht="15">
      <c r="A84" s="148"/>
      <c r="B84" s="148"/>
      <c r="C84" s="149"/>
      <c r="D84" s="149"/>
      <c r="E84" s="149"/>
      <c r="F84" s="149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</row>
    <row r="85" spans="1:26" ht="15">
      <c r="A85" s="148"/>
      <c r="B85" s="148"/>
      <c r="C85" s="149"/>
      <c r="D85" s="149"/>
      <c r="E85" s="149"/>
      <c r="F85" s="149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</row>
    <row r="86" spans="1:26" ht="15">
      <c r="A86" s="148"/>
      <c r="B86" s="148"/>
      <c r="C86" s="149"/>
      <c r="D86" s="149"/>
      <c r="E86" s="149"/>
      <c r="F86" s="149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</row>
    <row r="87" spans="1:26" ht="15">
      <c r="A87" s="148"/>
      <c r="B87" s="148"/>
      <c r="C87" s="149"/>
      <c r="D87" s="149"/>
      <c r="E87" s="149"/>
      <c r="F87" s="149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 ht="15">
      <c r="A88" s="148"/>
      <c r="B88" s="148"/>
      <c r="C88" s="149"/>
      <c r="D88" s="149"/>
      <c r="E88" s="149"/>
      <c r="F88" s="149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</row>
    <row r="89" spans="1:26" ht="15">
      <c r="A89" s="148"/>
      <c r="B89" s="148"/>
      <c r="C89" s="149"/>
      <c r="D89" s="149"/>
      <c r="E89" s="149"/>
      <c r="F89" s="149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</row>
    <row r="90" spans="1:26" ht="15">
      <c r="A90" s="148"/>
      <c r="B90" s="148"/>
      <c r="C90" s="149"/>
      <c r="D90" s="149"/>
      <c r="E90" s="149"/>
      <c r="F90" s="149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</row>
    <row r="91" spans="1:26" ht="15">
      <c r="A91" s="148"/>
      <c r="B91" s="148"/>
      <c r="C91" s="149"/>
      <c r="D91" s="149"/>
      <c r="E91" s="149"/>
      <c r="F91" s="149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</row>
    <row r="92" spans="1:26" ht="15">
      <c r="A92" s="148"/>
      <c r="B92" s="148"/>
      <c r="C92" s="149"/>
      <c r="D92" s="149"/>
      <c r="E92" s="149"/>
      <c r="F92" s="149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</row>
    <row r="93" spans="1:26" ht="15">
      <c r="A93" s="148"/>
      <c r="B93" s="148"/>
      <c r="C93" s="149"/>
      <c r="D93" s="149"/>
      <c r="E93" s="149"/>
      <c r="F93" s="149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</row>
    <row r="94" spans="1:26" ht="15">
      <c r="A94" s="148"/>
      <c r="B94" s="148"/>
      <c r="C94" s="149"/>
      <c r="D94" s="149"/>
      <c r="E94" s="149"/>
      <c r="F94" s="149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</row>
    <row r="95" spans="1:26" ht="15">
      <c r="A95" s="148"/>
      <c r="B95" s="148"/>
      <c r="C95" s="149"/>
      <c r="D95" s="149"/>
      <c r="E95" s="149"/>
      <c r="F95" s="149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</row>
    <row r="96" spans="1:26" ht="15">
      <c r="A96" s="148"/>
      <c r="B96" s="148"/>
      <c r="C96" s="149"/>
      <c r="D96" s="149"/>
      <c r="E96" s="149"/>
      <c r="F96" s="149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</row>
    <row r="97" spans="1:26" ht="15">
      <c r="A97" s="148"/>
      <c r="B97" s="148"/>
      <c r="C97" s="149"/>
      <c r="D97" s="149"/>
      <c r="E97" s="149"/>
      <c r="F97" s="149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</row>
    <row r="98" spans="1:26" ht="15">
      <c r="A98" s="148"/>
      <c r="B98" s="148"/>
      <c r="C98" s="149"/>
      <c r="D98" s="149"/>
      <c r="E98" s="149"/>
      <c r="F98" s="149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</row>
    <row r="99" spans="1:26" ht="15">
      <c r="A99" s="148"/>
      <c r="B99" s="148"/>
      <c r="C99" s="149"/>
      <c r="D99" s="149"/>
      <c r="E99" s="149"/>
      <c r="F99" s="149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</row>
    <row r="100" spans="1:26" ht="15">
      <c r="A100" s="148"/>
      <c r="B100" s="148"/>
      <c r="C100" s="149"/>
      <c r="D100" s="149"/>
      <c r="E100" s="149"/>
      <c r="F100" s="149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</row>
    <row r="101" spans="1:26" ht="15">
      <c r="A101" s="148"/>
      <c r="B101" s="148"/>
      <c r="C101" s="149"/>
      <c r="D101" s="149"/>
      <c r="E101" s="149"/>
      <c r="F101" s="149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</row>
    <row r="102" spans="1:26" ht="15">
      <c r="A102" s="148"/>
      <c r="B102" s="148"/>
      <c r="C102" s="149"/>
      <c r="D102" s="149"/>
      <c r="E102" s="149"/>
      <c r="F102" s="149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</row>
    <row r="103" spans="1:26" ht="15">
      <c r="A103" s="148"/>
      <c r="B103" s="148"/>
      <c r="C103" s="149"/>
      <c r="D103" s="149"/>
      <c r="E103" s="149"/>
      <c r="F103" s="149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</row>
    <row r="104" spans="1:26" ht="15">
      <c r="A104" s="148"/>
      <c r="B104" s="148"/>
      <c r="C104" s="149"/>
      <c r="D104" s="149"/>
      <c r="E104" s="149"/>
      <c r="F104" s="149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</row>
    <row r="105" spans="1:26" ht="15">
      <c r="A105" s="148"/>
      <c r="B105" s="148"/>
      <c r="C105" s="149"/>
      <c r="D105" s="149"/>
      <c r="E105" s="149"/>
      <c r="F105" s="149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</row>
    <row r="106" spans="1:26" ht="15">
      <c r="A106" s="148"/>
      <c r="B106" s="148"/>
      <c r="C106" s="149"/>
      <c r="D106" s="149"/>
      <c r="E106" s="149"/>
      <c r="F106" s="149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</row>
    <row r="107" spans="1:26" ht="15">
      <c r="A107" s="148"/>
      <c r="B107" s="148"/>
      <c r="C107" s="149"/>
      <c r="D107" s="149"/>
      <c r="E107" s="149"/>
      <c r="F107" s="149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</row>
    <row r="108" spans="1:26" ht="15">
      <c r="A108" s="148"/>
      <c r="B108" s="148"/>
      <c r="C108" s="149"/>
      <c r="D108" s="149"/>
      <c r="E108" s="149"/>
      <c r="F108" s="149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</row>
    <row r="109" spans="1:26" ht="15">
      <c r="A109" s="148"/>
      <c r="B109" s="148"/>
      <c r="C109" s="149"/>
      <c r="D109" s="149"/>
      <c r="E109" s="149"/>
      <c r="F109" s="149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</row>
    <row r="110" spans="1:26" ht="15">
      <c r="A110" s="148"/>
      <c r="B110" s="148"/>
      <c r="C110" s="149"/>
      <c r="D110" s="149"/>
      <c r="E110" s="149"/>
      <c r="F110" s="149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</row>
    <row r="111" spans="1:26" ht="15">
      <c r="A111" s="148"/>
      <c r="B111" s="148"/>
      <c r="C111" s="149"/>
      <c r="D111" s="149"/>
      <c r="E111" s="149"/>
      <c r="F111" s="149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</row>
    <row r="112" spans="1:26" ht="15">
      <c r="A112" s="148"/>
      <c r="B112" s="148"/>
      <c r="C112" s="149"/>
      <c r="D112" s="149"/>
      <c r="E112" s="149"/>
      <c r="F112" s="149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</row>
    <row r="113" spans="1:26" ht="15">
      <c r="A113" s="148"/>
      <c r="B113" s="148"/>
      <c r="C113" s="149"/>
      <c r="D113" s="149"/>
      <c r="E113" s="149"/>
      <c r="F113" s="149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</row>
    <row r="114" spans="1:26" ht="15">
      <c r="A114" s="148"/>
      <c r="B114" s="148"/>
      <c r="C114" s="149"/>
      <c r="D114" s="149"/>
      <c r="E114" s="149"/>
      <c r="F114" s="149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</row>
    <row r="115" spans="1:26" ht="15">
      <c r="A115" s="148"/>
      <c r="B115" s="148"/>
      <c r="C115" s="149"/>
      <c r="D115" s="149"/>
      <c r="E115" s="149"/>
      <c r="F115" s="149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</row>
    <row r="116" spans="1:26" ht="15">
      <c r="A116" s="148"/>
      <c r="B116" s="148"/>
      <c r="C116" s="149"/>
      <c r="D116" s="149"/>
      <c r="E116" s="149"/>
      <c r="F116" s="149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</row>
    <row r="117" spans="1:26" ht="15">
      <c r="A117" s="148"/>
      <c r="B117" s="148"/>
      <c r="C117" s="149"/>
      <c r="D117" s="149"/>
      <c r="E117" s="149"/>
      <c r="F117" s="149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</row>
    <row r="118" spans="1:26" ht="15">
      <c r="A118" s="148"/>
      <c r="B118" s="148"/>
      <c r="C118" s="149"/>
      <c r="D118" s="149"/>
      <c r="E118" s="149"/>
      <c r="F118" s="149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</row>
    <row r="119" spans="1:26" ht="15">
      <c r="A119" s="148"/>
      <c r="B119" s="148"/>
      <c r="C119" s="149"/>
      <c r="D119" s="149"/>
      <c r="E119" s="149"/>
      <c r="F119" s="149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</row>
    <row r="120" spans="1:26" ht="15">
      <c r="A120" s="148"/>
      <c r="B120" s="148"/>
      <c r="C120" s="149"/>
      <c r="D120" s="149"/>
      <c r="E120" s="149"/>
      <c r="F120" s="149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</row>
    <row r="121" spans="1:26" ht="15">
      <c r="A121" s="148"/>
      <c r="B121" s="148"/>
      <c r="C121" s="149"/>
      <c r="D121" s="149"/>
      <c r="E121" s="149"/>
      <c r="F121" s="149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</row>
    <row r="122" spans="1:26" ht="15">
      <c r="A122" s="148"/>
      <c r="B122" s="148"/>
      <c r="C122" s="149"/>
      <c r="D122" s="149"/>
      <c r="E122" s="149"/>
      <c r="F122" s="149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</row>
    <row r="123" spans="1:26" ht="15">
      <c r="A123" s="148"/>
      <c r="B123" s="148"/>
      <c r="C123" s="149"/>
      <c r="D123" s="149"/>
      <c r="E123" s="149"/>
      <c r="F123" s="149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</row>
    <row r="124" spans="1:26" ht="15">
      <c r="A124" s="148"/>
      <c r="B124" s="148"/>
      <c r="C124" s="149"/>
      <c r="D124" s="149"/>
      <c r="E124" s="149"/>
      <c r="F124" s="149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</row>
    <row r="125" spans="1:26" ht="15">
      <c r="A125" s="148"/>
      <c r="B125" s="148"/>
      <c r="C125" s="149"/>
      <c r="D125" s="149"/>
      <c r="E125" s="149"/>
      <c r="F125" s="149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</row>
    <row r="126" spans="1:26" ht="15">
      <c r="A126" s="148"/>
      <c r="B126" s="148"/>
      <c r="C126" s="149"/>
      <c r="D126" s="149"/>
      <c r="E126" s="149"/>
      <c r="F126" s="149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</row>
    <row r="127" spans="1:26" ht="15">
      <c r="A127" s="148"/>
      <c r="B127" s="148"/>
      <c r="C127" s="149"/>
      <c r="D127" s="149"/>
      <c r="E127" s="149"/>
      <c r="F127" s="149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</row>
    <row r="128" spans="1:26" ht="15">
      <c r="A128" s="148"/>
      <c r="B128" s="148"/>
      <c r="C128" s="149"/>
      <c r="D128" s="149"/>
      <c r="E128" s="149"/>
      <c r="F128" s="149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</row>
    <row r="129" spans="1:26" ht="15">
      <c r="A129" s="148"/>
      <c r="B129" s="148"/>
      <c r="C129" s="149"/>
      <c r="D129" s="149"/>
      <c r="E129" s="149"/>
      <c r="F129" s="149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</row>
    <row r="130" spans="1:26" ht="15">
      <c r="A130" s="148"/>
      <c r="B130" s="148"/>
      <c r="C130" s="149"/>
      <c r="D130" s="149"/>
      <c r="E130" s="149"/>
      <c r="F130" s="149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</row>
    <row r="131" spans="1:26" ht="15">
      <c r="A131" s="148"/>
      <c r="B131" s="148"/>
      <c r="C131" s="149"/>
      <c r="D131" s="149"/>
      <c r="E131" s="149"/>
      <c r="F131" s="149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</row>
    <row r="132" spans="1:26" ht="15">
      <c r="A132" s="148"/>
      <c r="B132" s="148"/>
      <c r="C132" s="149"/>
      <c r="D132" s="149"/>
      <c r="E132" s="149"/>
      <c r="F132" s="149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</row>
    <row r="133" spans="1:26" ht="15">
      <c r="A133" s="148"/>
      <c r="B133" s="148"/>
      <c r="C133" s="149"/>
      <c r="D133" s="149"/>
      <c r="E133" s="149"/>
      <c r="F133" s="149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</row>
    <row r="134" spans="1:26" ht="15">
      <c r="A134" s="148"/>
      <c r="B134" s="148"/>
      <c r="C134" s="149"/>
      <c r="D134" s="149"/>
      <c r="E134" s="149"/>
      <c r="F134" s="149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</row>
    <row r="135" spans="1:26" ht="15">
      <c r="A135" s="148"/>
      <c r="B135" s="148"/>
      <c r="C135" s="149"/>
      <c r="D135" s="149"/>
      <c r="E135" s="149"/>
      <c r="F135" s="149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</row>
    <row r="136" spans="1:26" ht="15">
      <c r="A136" s="148"/>
      <c r="B136" s="148"/>
      <c r="C136" s="149"/>
      <c r="D136" s="149"/>
      <c r="E136" s="149"/>
      <c r="F136" s="149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</row>
    <row r="137" spans="1:26" ht="15">
      <c r="A137" s="148"/>
      <c r="B137" s="148"/>
      <c r="C137" s="149"/>
      <c r="D137" s="149"/>
      <c r="E137" s="149"/>
      <c r="F137" s="149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</row>
    <row r="138" spans="1:26" ht="15">
      <c r="A138" s="148"/>
      <c r="B138" s="148"/>
      <c r="C138" s="149"/>
      <c r="D138" s="149"/>
      <c r="E138" s="149"/>
      <c r="F138" s="149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</row>
    <row r="139" spans="1:26" ht="15">
      <c r="A139" s="148"/>
      <c r="B139" s="148"/>
      <c r="C139" s="149"/>
      <c r="D139" s="149"/>
      <c r="E139" s="149"/>
      <c r="F139" s="149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</row>
    <row r="140" spans="1:26" ht="15">
      <c r="A140" s="148"/>
      <c r="B140" s="148"/>
      <c r="C140" s="149"/>
      <c r="D140" s="149"/>
      <c r="E140" s="149"/>
      <c r="F140" s="149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</row>
    <row r="141" spans="1:26" ht="15">
      <c r="A141" s="148"/>
      <c r="B141" s="148"/>
      <c r="C141" s="149"/>
      <c r="D141" s="149"/>
      <c r="E141" s="149"/>
      <c r="F141" s="149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</row>
    <row r="142" spans="1:26" ht="15">
      <c r="A142" s="148"/>
      <c r="B142" s="148"/>
      <c r="C142" s="149"/>
      <c r="D142" s="149"/>
      <c r="E142" s="149"/>
      <c r="F142" s="149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</row>
    <row r="143" spans="1:26" ht="15">
      <c r="A143" s="148"/>
      <c r="B143" s="148"/>
      <c r="C143" s="149"/>
      <c r="D143" s="149"/>
      <c r="E143" s="149"/>
      <c r="F143" s="149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</row>
    <row r="144" spans="1:26" ht="15">
      <c r="A144" s="148"/>
      <c r="B144" s="148"/>
      <c r="C144" s="149"/>
      <c r="D144" s="149"/>
      <c r="E144" s="149"/>
      <c r="F144" s="149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</row>
    <row r="145" spans="1:26" ht="15">
      <c r="A145" s="148"/>
      <c r="B145" s="148"/>
      <c r="C145" s="149"/>
      <c r="D145" s="149"/>
      <c r="E145" s="149"/>
      <c r="F145" s="149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</row>
    <row r="146" spans="1:26" ht="15">
      <c r="A146" s="148"/>
      <c r="B146" s="148"/>
      <c r="C146" s="149"/>
      <c r="D146" s="149"/>
      <c r="E146" s="149"/>
      <c r="F146" s="149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</row>
    <row r="147" spans="1:26" ht="15">
      <c r="A147" s="148"/>
      <c r="B147" s="148"/>
      <c r="C147" s="149"/>
      <c r="D147" s="149"/>
      <c r="E147" s="149"/>
      <c r="F147" s="149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</row>
    <row r="148" spans="1:26" ht="15">
      <c r="A148" s="148"/>
      <c r="B148" s="148"/>
      <c r="C148" s="149"/>
      <c r="D148" s="149"/>
      <c r="E148" s="149"/>
      <c r="F148" s="149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</row>
    <row r="149" spans="1:26" ht="15">
      <c r="A149" s="148"/>
      <c r="B149" s="148"/>
      <c r="C149" s="149"/>
      <c r="D149" s="149"/>
      <c r="E149" s="149"/>
      <c r="F149" s="149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</row>
    <row r="150" spans="1:26" ht="15">
      <c r="A150" s="148"/>
      <c r="B150" s="148"/>
      <c r="C150" s="149"/>
      <c r="D150" s="149"/>
      <c r="E150" s="149"/>
      <c r="F150" s="149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</row>
    <row r="151" spans="1:26" ht="15">
      <c r="A151" s="148"/>
      <c r="B151" s="148"/>
      <c r="C151" s="149"/>
      <c r="D151" s="149"/>
      <c r="E151" s="149"/>
      <c r="F151" s="149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</row>
    <row r="152" spans="1:26" ht="15">
      <c r="A152" s="148"/>
      <c r="B152" s="148"/>
      <c r="C152" s="149"/>
      <c r="D152" s="149"/>
      <c r="E152" s="149"/>
      <c r="F152" s="149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</row>
    <row r="153" spans="1:26" ht="15">
      <c r="A153" s="148"/>
      <c r="B153" s="148"/>
      <c r="C153" s="149"/>
      <c r="D153" s="149"/>
      <c r="E153" s="149"/>
      <c r="F153" s="149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</row>
    <row r="154" spans="1:26" ht="15">
      <c r="A154" s="148"/>
      <c r="B154" s="148"/>
      <c r="C154" s="149"/>
      <c r="D154" s="149"/>
      <c r="E154" s="149"/>
      <c r="F154" s="149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</row>
    <row r="155" spans="1:26" ht="15">
      <c r="A155" s="148"/>
      <c r="B155" s="148"/>
      <c r="C155" s="149"/>
      <c r="D155" s="149"/>
      <c r="E155" s="149"/>
      <c r="F155" s="149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</row>
    <row r="156" spans="1:26" ht="15">
      <c r="A156" s="148"/>
      <c r="B156" s="148"/>
      <c r="C156" s="149"/>
      <c r="D156" s="149"/>
      <c r="E156" s="149"/>
      <c r="F156" s="149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</row>
    <row r="157" spans="1:26" ht="15">
      <c r="A157" s="148"/>
      <c r="B157" s="148"/>
      <c r="C157" s="149"/>
      <c r="D157" s="149"/>
      <c r="E157" s="149"/>
      <c r="F157" s="149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</row>
    <row r="158" spans="1:26" ht="15">
      <c r="A158" s="148"/>
      <c r="B158" s="148"/>
      <c r="C158" s="149"/>
      <c r="D158" s="149"/>
      <c r="E158" s="149"/>
      <c r="F158" s="149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</row>
    <row r="159" spans="1:26" ht="15">
      <c r="A159" s="148"/>
      <c r="B159" s="148"/>
      <c r="C159" s="149"/>
      <c r="D159" s="149"/>
      <c r="E159" s="149"/>
      <c r="F159" s="149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</row>
    <row r="160" spans="1:26" ht="15">
      <c r="A160" s="148"/>
      <c r="B160" s="148"/>
      <c r="C160" s="149"/>
      <c r="D160" s="149"/>
      <c r="E160" s="149"/>
      <c r="F160" s="149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</row>
    <row r="161" spans="1:26" ht="15">
      <c r="A161" s="148"/>
      <c r="B161" s="148"/>
      <c r="C161" s="149"/>
      <c r="D161" s="149"/>
      <c r="E161" s="149"/>
      <c r="F161" s="149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</row>
    <row r="162" spans="1:26" ht="15">
      <c r="A162" s="148"/>
      <c r="B162" s="148"/>
      <c r="C162" s="149"/>
      <c r="D162" s="149"/>
      <c r="E162" s="149"/>
      <c r="F162" s="149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</row>
    <row r="163" spans="1:26" ht="15">
      <c r="A163" s="148"/>
      <c r="B163" s="148"/>
      <c r="C163" s="149"/>
      <c r="D163" s="149"/>
      <c r="E163" s="149"/>
      <c r="F163" s="149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</row>
    <row r="164" spans="1:26" ht="15">
      <c r="A164" s="148"/>
      <c r="B164" s="148"/>
      <c r="C164" s="149"/>
      <c r="D164" s="149"/>
      <c r="E164" s="149"/>
      <c r="F164" s="149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</row>
    <row r="165" spans="1:26" ht="15">
      <c r="A165" s="148"/>
      <c r="B165" s="148"/>
      <c r="C165" s="149"/>
      <c r="D165" s="149"/>
      <c r="E165" s="149"/>
      <c r="F165" s="149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</row>
    <row r="166" spans="1:26" ht="15">
      <c r="A166" s="148"/>
      <c r="B166" s="148"/>
      <c r="C166" s="149"/>
      <c r="D166" s="149"/>
      <c r="E166" s="149"/>
      <c r="F166" s="149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</row>
    <row r="167" spans="1:26" ht="15">
      <c r="A167" s="148"/>
      <c r="B167" s="148"/>
      <c r="C167" s="149"/>
      <c r="D167" s="149"/>
      <c r="E167" s="149"/>
      <c r="F167" s="149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</row>
    <row r="168" spans="1:26" ht="15">
      <c r="A168" s="148"/>
      <c r="B168" s="148"/>
      <c r="C168" s="149"/>
      <c r="D168" s="149"/>
      <c r="E168" s="149"/>
      <c r="F168" s="149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</row>
    <row r="169" spans="1:26" ht="15">
      <c r="A169" s="148"/>
      <c r="B169" s="148"/>
      <c r="C169" s="149"/>
      <c r="D169" s="149"/>
      <c r="E169" s="149"/>
      <c r="F169" s="149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</row>
    <row r="170" spans="1:26" ht="15">
      <c r="A170" s="148"/>
      <c r="B170" s="148"/>
      <c r="C170" s="149"/>
      <c r="D170" s="149"/>
      <c r="E170" s="149"/>
      <c r="F170" s="149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</row>
    <row r="171" spans="1:26" ht="15">
      <c r="A171" s="148"/>
      <c r="B171" s="148"/>
      <c r="C171" s="149"/>
      <c r="D171" s="149"/>
      <c r="E171" s="149"/>
      <c r="F171" s="149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</row>
    <row r="172" spans="1:26" ht="15">
      <c r="A172" s="148"/>
      <c r="B172" s="148"/>
      <c r="C172" s="149"/>
      <c r="D172" s="149"/>
      <c r="E172" s="149"/>
      <c r="F172" s="149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</row>
    <row r="173" spans="1:26" ht="15">
      <c r="A173" s="148"/>
      <c r="B173" s="148"/>
      <c r="C173" s="149"/>
      <c r="D173" s="149"/>
      <c r="E173" s="149"/>
      <c r="F173" s="149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</row>
    <row r="174" spans="1:26" ht="15">
      <c r="A174" s="148"/>
      <c r="B174" s="148"/>
      <c r="C174" s="149"/>
      <c r="D174" s="149"/>
      <c r="E174" s="149"/>
      <c r="F174" s="149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</row>
    <row r="175" spans="1:26" ht="15">
      <c r="A175" s="148"/>
      <c r="B175" s="148"/>
      <c r="C175" s="149"/>
      <c r="D175" s="149"/>
      <c r="E175" s="149"/>
      <c r="F175" s="149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</row>
    <row r="176" spans="1:26" ht="15">
      <c r="A176" s="148"/>
      <c r="B176" s="148"/>
      <c r="C176" s="149"/>
      <c r="D176" s="149"/>
      <c r="E176" s="149"/>
      <c r="F176" s="149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</row>
    <row r="177" spans="1:26" ht="15">
      <c r="A177" s="148"/>
      <c r="B177" s="148"/>
      <c r="C177" s="149"/>
      <c r="D177" s="149"/>
      <c r="E177" s="149"/>
      <c r="F177" s="149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</row>
    <row r="178" spans="1:26" ht="15">
      <c r="A178" s="148"/>
      <c r="B178" s="148"/>
      <c r="C178" s="149"/>
      <c r="D178" s="149"/>
      <c r="E178" s="149"/>
      <c r="F178" s="149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</row>
    <row r="179" spans="1:26" ht="15">
      <c r="A179" s="148"/>
      <c r="B179" s="148"/>
      <c r="C179" s="149"/>
      <c r="D179" s="149"/>
      <c r="E179" s="149"/>
      <c r="F179" s="149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</row>
    <row r="180" spans="1:26" ht="15">
      <c r="A180" s="148"/>
      <c r="B180" s="148"/>
      <c r="C180" s="149"/>
      <c r="D180" s="149"/>
      <c r="E180" s="149"/>
      <c r="F180" s="149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</row>
    <row r="181" spans="1:26" ht="15">
      <c r="A181" s="148"/>
      <c r="B181" s="148"/>
      <c r="C181" s="149"/>
      <c r="D181" s="149"/>
      <c r="E181" s="149"/>
      <c r="F181" s="149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</row>
    <row r="182" spans="1:26" ht="15">
      <c r="A182" s="148"/>
      <c r="B182" s="148"/>
      <c r="C182" s="149"/>
      <c r="D182" s="149"/>
      <c r="E182" s="149"/>
      <c r="F182" s="149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</row>
    <row r="183" spans="1:26" ht="15">
      <c r="A183" s="148"/>
      <c r="B183" s="148"/>
      <c r="C183" s="149"/>
      <c r="D183" s="149"/>
      <c r="E183" s="149"/>
      <c r="F183" s="149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</row>
    <row r="184" spans="1:26" ht="15">
      <c r="A184" s="148"/>
      <c r="B184" s="148"/>
      <c r="C184" s="149"/>
      <c r="D184" s="149"/>
      <c r="E184" s="149"/>
      <c r="F184" s="149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</row>
    <row r="185" spans="1:26" ht="15">
      <c r="A185" s="148"/>
      <c r="B185" s="148"/>
      <c r="C185" s="149"/>
      <c r="D185" s="149"/>
      <c r="E185" s="149"/>
      <c r="F185" s="149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</row>
    <row r="186" spans="1:26" ht="15">
      <c r="A186" s="148"/>
      <c r="B186" s="148"/>
      <c r="C186" s="149"/>
      <c r="D186" s="149"/>
      <c r="E186" s="149"/>
      <c r="F186" s="149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</row>
    <row r="187" spans="1:26" ht="15">
      <c r="A187" s="148"/>
      <c r="B187" s="148"/>
      <c r="C187" s="149"/>
      <c r="D187" s="149"/>
      <c r="E187" s="149"/>
      <c r="F187" s="149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</row>
    <row r="188" spans="1:26" ht="15">
      <c r="A188" s="148"/>
      <c r="B188" s="148"/>
      <c r="C188" s="149"/>
      <c r="D188" s="149"/>
      <c r="E188" s="149"/>
      <c r="F188" s="149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</row>
    <row r="189" spans="1:26" ht="15">
      <c r="A189" s="148"/>
      <c r="B189" s="148"/>
      <c r="C189" s="149"/>
      <c r="D189" s="149"/>
      <c r="E189" s="149"/>
      <c r="F189" s="149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</row>
    <row r="190" spans="1:26" ht="15">
      <c r="A190" s="148"/>
      <c r="B190" s="148"/>
      <c r="C190" s="149"/>
      <c r="D190" s="149"/>
      <c r="E190" s="149"/>
      <c r="F190" s="149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</row>
    <row r="191" spans="1:26" ht="15">
      <c r="A191" s="148"/>
      <c r="B191" s="148"/>
      <c r="C191" s="149"/>
      <c r="D191" s="149"/>
      <c r="E191" s="149"/>
      <c r="F191" s="149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</row>
    <row r="192" spans="1:26" ht="15">
      <c r="A192" s="148"/>
      <c r="B192" s="148"/>
      <c r="C192" s="149"/>
      <c r="D192" s="149"/>
      <c r="E192" s="149"/>
      <c r="F192" s="149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</row>
    <row r="193" spans="1:26" ht="15">
      <c r="A193" s="148"/>
      <c r="B193" s="148"/>
      <c r="C193" s="149"/>
      <c r="D193" s="149"/>
      <c r="E193" s="149"/>
      <c r="F193" s="149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</row>
    <row r="194" spans="1:26" ht="15">
      <c r="A194" s="148"/>
      <c r="B194" s="148"/>
      <c r="C194" s="149"/>
      <c r="D194" s="149"/>
      <c r="E194" s="149"/>
      <c r="F194" s="149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</row>
    <row r="195" spans="1:26" ht="15">
      <c r="A195" s="148"/>
      <c r="B195" s="148"/>
      <c r="C195" s="149"/>
      <c r="D195" s="149"/>
      <c r="E195" s="149"/>
      <c r="F195" s="149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</row>
    <row r="196" spans="1:26" ht="15">
      <c r="A196" s="148"/>
      <c r="B196" s="148"/>
      <c r="C196" s="149"/>
      <c r="D196" s="149"/>
      <c r="E196" s="149"/>
      <c r="F196" s="149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</row>
    <row r="197" spans="1:26" ht="15">
      <c r="A197" s="148"/>
      <c r="B197" s="148"/>
      <c r="C197" s="149"/>
      <c r="D197" s="149"/>
      <c r="E197" s="149"/>
      <c r="F197" s="149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</row>
    <row r="198" spans="1:26" ht="15">
      <c r="A198" s="148"/>
      <c r="B198" s="148"/>
      <c r="C198" s="149"/>
      <c r="D198" s="149"/>
      <c r="E198" s="149"/>
      <c r="F198" s="149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</row>
    <row r="199" spans="1:26" ht="15">
      <c r="A199" s="148"/>
      <c r="B199" s="148"/>
      <c r="C199" s="149"/>
      <c r="D199" s="149"/>
      <c r="E199" s="149"/>
      <c r="F199" s="149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</row>
    <row r="200" spans="1:26" ht="15">
      <c r="A200" s="148"/>
      <c r="B200" s="148"/>
      <c r="C200" s="149"/>
      <c r="D200" s="149"/>
      <c r="E200" s="149"/>
      <c r="F200" s="149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</row>
    <row r="201" spans="1:26" ht="15">
      <c r="A201" s="148"/>
      <c r="B201" s="148"/>
      <c r="C201" s="149"/>
      <c r="D201" s="149"/>
      <c r="E201" s="149"/>
      <c r="F201" s="149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</row>
    <row r="202" spans="1:26" ht="15">
      <c r="A202" s="148"/>
      <c r="B202" s="148"/>
      <c r="C202" s="149"/>
      <c r="D202" s="149"/>
      <c r="E202" s="149"/>
      <c r="F202" s="149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</row>
    <row r="203" spans="1:26" ht="15">
      <c r="A203" s="148"/>
      <c r="B203" s="148"/>
      <c r="C203" s="149"/>
      <c r="D203" s="149"/>
      <c r="E203" s="149"/>
      <c r="F203" s="149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</row>
    <row r="204" spans="1:26" ht="15">
      <c r="A204" s="148"/>
      <c r="B204" s="148"/>
      <c r="C204" s="149"/>
      <c r="D204" s="149"/>
      <c r="E204" s="149"/>
      <c r="F204" s="149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</row>
    <row r="205" spans="1:26" ht="15">
      <c r="A205" s="148"/>
      <c r="B205" s="148"/>
      <c r="C205" s="149"/>
      <c r="D205" s="149"/>
      <c r="E205" s="149"/>
      <c r="F205" s="149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</row>
    <row r="206" spans="1:26" ht="15">
      <c r="A206" s="148"/>
      <c r="B206" s="148"/>
      <c r="C206" s="149"/>
      <c r="D206" s="149"/>
      <c r="E206" s="149"/>
      <c r="F206" s="149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</row>
    <row r="207" spans="1:26" ht="15">
      <c r="A207" s="148"/>
      <c r="B207" s="148"/>
      <c r="C207" s="149"/>
      <c r="D207" s="149"/>
      <c r="E207" s="149"/>
      <c r="F207" s="149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</row>
    <row r="208" spans="1:26" ht="15">
      <c r="A208" s="148"/>
      <c r="B208" s="148"/>
      <c r="C208" s="149"/>
      <c r="D208" s="149"/>
      <c r="E208" s="149"/>
      <c r="F208" s="149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</row>
    <row r="209" spans="1:26" ht="15">
      <c r="A209" s="148"/>
      <c r="B209" s="148"/>
      <c r="C209" s="149"/>
      <c r="D209" s="149"/>
      <c r="E209" s="149"/>
      <c r="F209" s="149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</row>
    <row r="210" spans="1:26" ht="15">
      <c r="A210" s="148"/>
      <c r="B210" s="148"/>
      <c r="C210" s="149"/>
      <c r="D210" s="149"/>
      <c r="E210" s="149"/>
      <c r="F210" s="149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</row>
    <row r="211" spans="1:26" ht="15">
      <c r="A211" s="148"/>
      <c r="B211" s="148"/>
      <c r="C211" s="149"/>
      <c r="D211" s="149"/>
      <c r="E211" s="149"/>
      <c r="F211" s="149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</row>
    <row r="212" spans="1:26" ht="15">
      <c r="A212" s="148"/>
      <c r="B212" s="148"/>
      <c r="C212" s="149"/>
      <c r="D212" s="149"/>
      <c r="E212" s="149"/>
      <c r="F212" s="149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</row>
    <row r="213" spans="1:26" ht="15">
      <c r="A213" s="148"/>
      <c r="B213" s="148"/>
      <c r="C213" s="149"/>
      <c r="D213" s="149"/>
      <c r="E213" s="149"/>
      <c r="F213" s="149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</row>
    <row r="214" spans="1:26" ht="15">
      <c r="A214" s="148"/>
      <c r="B214" s="148"/>
      <c r="C214" s="149"/>
      <c r="D214" s="149"/>
      <c r="E214" s="149"/>
      <c r="F214" s="149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</row>
    <row r="215" spans="1:26" ht="15">
      <c r="A215" s="148"/>
      <c r="B215" s="148"/>
      <c r="C215" s="149"/>
      <c r="D215" s="149"/>
      <c r="E215" s="149"/>
      <c r="F215" s="149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</row>
    <row r="216" spans="1:26" ht="15">
      <c r="A216" s="148"/>
      <c r="B216" s="148"/>
      <c r="C216" s="149"/>
      <c r="D216" s="149"/>
      <c r="E216" s="149"/>
      <c r="F216" s="149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</row>
    <row r="217" spans="1:26" ht="15">
      <c r="A217" s="148"/>
      <c r="B217" s="148"/>
      <c r="C217" s="149"/>
      <c r="D217" s="149"/>
      <c r="E217" s="149"/>
      <c r="F217" s="149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</row>
    <row r="218" spans="1:26" ht="15">
      <c r="A218" s="148"/>
      <c r="B218" s="148"/>
      <c r="C218" s="149"/>
      <c r="D218" s="149"/>
      <c r="E218" s="149"/>
      <c r="F218" s="149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</row>
    <row r="219" spans="1:26" ht="15">
      <c r="A219" s="148"/>
      <c r="B219" s="148"/>
      <c r="C219" s="149"/>
      <c r="D219" s="149"/>
      <c r="E219" s="149"/>
      <c r="F219" s="149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</row>
    <row r="220" spans="1:26" ht="15">
      <c r="A220" s="148"/>
      <c r="B220" s="148"/>
      <c r="C220" s="149"/>
      <c r="D220" s="149"/>
      <c r="E220" s="149"/>
      <c r="F220" s="149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</row>
    <row r="221" spans="1:26" ht="15">
      <c r="A221" s="148"/>
      <c r="B221" s="148"/>
      <c r="C221" s="149"/>
      <c r="D221" s="149"/>
      <c r="E221" s="149"/>
      <c r="F221" s="149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</row>
    <row r="222" spans="1:26" ht="15">
      <c r="A222" s="148"/>
      <c r="B222" s="148"/>
      <c r="C222" s="149"/>
      <c r="D222" s="149"/>
      <c r="E222" s="149"/>
      <c r="F222" s="149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</row>
    <row r="223" spans="1:26" ht="15">
      <c r="A223" s="148"/>
      <c r="B223" s="148"/>
      <c r="C223" s="149"/>
      <c r="D223" s="149"/>
      <c r="E223" s="149"/>
      <c r="F223" s="149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</row>
    <row r="224" spans="1:26" ht="15">
      <c r="A224" s="148"/>
      <c r="B224" s="148"/>
      <c r="C224" s="149"/>
      <c r="D224" s="149"/>
      <c r="E224" s="149"/>
      <c r="F224" s="149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</row>
    <row r="225" spans="1:26" ht="15">
      <c r="A225" s="148"/>
      <c r="B225" s="148"/>
      <c r="C225" s="149"/>
      <c r="D225" s="149"/>
      <c r="E225" s="149"/>
      <c r="F225" s="149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</row>
    <row r="226" spans="1:26" ht="15">
      <c r="A226" s="148"/>
      <c r="B226" s="148"/>
      <c r="C226" s="149"/>
      <c r="D226" s="149"/>
      <c r="E226" s="149"/>
      <c r="F226" s="149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</row>
    <row r="227" spans="1:26" ht="15">
      <c r="A227" s="148"/>
      <c r="B227" s="148"/>
      <c r="C227" s="149"/>
      <c r="D227" s="149"/>
      <c r="E227" s="149"/>
      <c r="F227" s="149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</row>
    <row r="228" spans="1:26" ht="15">
      <c r="A228" s="148"/>
      <c r="B228" s="148"/>
      <c r="C228" s="149"/>
      <c r="D228" s="149"/>
      <c r="E228" s="149"/>
      <c r="F228" s="149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</row>
    <row r="229" spans="1:26" ht="15">
      <c r="A229" s="148"/>
      <c r="B229" s="148"/>
      <c r="C229" s="149"/>
      <c r="D229" s="149"/>
      <c r="E229" s="149"/>
      <c r="F229" s="149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</row>
    <row r="230" spans="1:26" ht="15">
      <c r="A230" s="148"/>
      <c r="B230" s="148"/>
      <c r="C230" s="149"/>
      <c r="D230" s="149"/>
      <c r="E230" s="149"/>
      <c r="F230" s="149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</row>
    <row r="231" spans="1:26" ht="15">
      <c r="A231" s="148"/>
      <c r="B231" s="148"/>
      <c r="C231" s="149"/>
      <c r="D231" s="149"/>
      <c r="E231" s="149"/>
      <c r="F231" s="149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</row>
    <row r="232" spans="1:26" ht="15">
      <c r="A232" s="148"/>
      <c r="B232" s="148"/>
      <c r="C232" s="149"/>
      <c r="D232" s="149"/>
      <c r="E232" s="149"/>
      <c r="F232" s="149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</row>
    <row r="233" spans="1:26" ht="15">
      <c r="A233" s="148"/>
      <c r="B233" s="148"/>
      <c r="C233" s="149"/>
      <c r="D233" s="149"/>
      <c r="E233" s="149"/>
      <c r="F233" s="149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</row>
    <row r="234" spans="1:26" ht="15">
      <c r="A234" s="148"/>
      <c r="B234" s="148"/>
      <c r="C234" s="149"/>
      <c r="D234" s="149"/>
      <c r="E234" s="149"/>
      <c r="F234" s="149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</row>
    <row r="235" spans="1:26" ht="15">
      <c r="A235" s="148"/>
      <c r="B235" s="148"/>
      <c r="C235" s="149"/>
      <c r="D235" s="149"/>
      <c r="E235" s="149"/>
      <c r="F235" s="149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</row>
    <row r="236" spans="1:26" ht="15">
      <c r="A236" s="148"/>
      <c r="B236" s="148"/>
      <c r="C236" s="149"/>
      <c r="D236" s="149"/>
      <c r="E236" s="149"/>
      <c r="F236" s="149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</row>
    <row r="237" spans="1:26" ht="15">
      <c r="A237" s="148"/>
      <c r="B237" s="148"/>
      <c r="C237" s="149"/>
      <c r="D237" s="149"/>
      <c r="E237" s="149"/>
      <c r="F237" s="149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</row>
    <row r="238" spans="1:26" ht="15">
      <c r="A238" s="148"/>
      <c r="B238" s="148"/>
      <c r="C238" s="149"/>
      <c r="D238" s="149"/>
      <c r="E238" s="149"/>
      <c r="F238" s="149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</row>
    <row r="239" spans="1:26" ht="15">
      <c r="A239" s="148"/>
      <c r="B239" s="148"/>
      <c r="C239" s="149"/>
      <c r="D239" s="149"/>
      <c r="E239" s="149"/>
      <c r="F239" s="149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</row>
    <row r="240" spans="1:26" ht="15">
      <c r="A240" s="148"/>
      <c r="B240" s="148"/>
      <c r="C240" s="149"/>
      <c r="D240" s="149"/>
      <c r="E240" s="149"/>
      <c r="F240" s="149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</row>
    <row r="241" spans="1:26" ht="15">
      <c r="A241" s="148"/>
      <c r="B241" s="148"/>
      <c r="C241" s="149"/>
      <c r="D241" s="149"/>
      <c r="E241" s="149"/>
      <c r="F241" s="149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</row>
    <row r="242" spans="1:26" ht="15">
      <c r="A242" s="148"/>
      <c r="B242" s="148"/>
      <c r="C242" s="149"/>
      <c r="D242" s="149"/>
      <c r="E242" s="149"/>
      <c r="F242" s="149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  <c r="Z242" s="148"/>
    </row>
    <row r="243" spans="1:26" ht="15">
      <c r="A243" s="148"/>
      <c r="B243" s="148"/>
      <c r="C243" s="149"/>
      <c r="D243" s="149"/>
      <c r="E243" s="149"/>
      <c r="F243" s="149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</row>
    <row r="244" spans="1:26" ht="15">
      <c r="A244" s="148"/>
      <c r="B244" s="148"/>
      <c r="C244" s="149"/>
      <c r="D244" s="149"/>
      <c r="E244" s="149"/>
      <c r="F244" s="149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</row>
    <row r="245" spans="1:26" ht="15">
      <c r="A245" s="148"/>
      <c r="B245" s="148"/>
      <c r="C245" s="149"/>
      <c r="D245" s="149"/>
      <c r="E245" s="149"/>
      <c r="F245" s="149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</row>
    <row r="246" spans="1:26" ht="15">
      <c r="A246" s="148"/>
      <c r="B246" s="148"/>
      <c r="C246" s="149"/>
      <c r="D246" s="149"/>
      <c r="E246" s="149"/>
      <c r="F246" s="149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</row>
    <row r="247" spans="1:26" ht="15">
      <c r="A247" s="148"/>
      <c r="B247" s="148"/>
      <c r="C247" s="149"/>
      <c r="D247" s="149"/>
      <c r="E247" s="149"/>
      <c r="F247" s="149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</row>
    <row r="248" spans="1:26" ht="15">
      <c r="A248" s="148"/>
      <c r="B248" s="148"/>
      <c r="C248" s="149"/>
      <c r="D248" s="149"/>
      <c r="E248" s="149"/>
      <c r="F248" s="149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</row>
    <row r="249" spans="1:26" ht="15">
      <c r="A249" s="148"/>
      <c r="B249" s="148"/>
      <c r="C249" s="149"/>
      <c r="D249" s="149"/>
      <c r="E249" s="149"/>
      <c r="F249" s="149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</row>
    <row r="250" spans="1:26" ht="15">
      <c r="A250" s="148"/>
      <c r="B250" s="148"/>
      <c r="C250" s="149"/>
      <c r="D250" s="149"/>
      <c r="E250" s="149"/>
      <c r="F250" s="149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</row>
    <row r="251" spans="1:26" ht="15">
      <c r="A251" s="148"/>
      <c r="B251" s="148"/>
      <c r="C251" s="149"/>
      <c r="D251" s="149"/>
      <c r="E251" s="149"/>
      <c r="F251" s="149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</row>
    <row r="252" spans="1:26" ht="15">
      <c r="A252" s="148"/>
      <c r="B252" s="148"/>
      <c r="C252" s="149"/>
      <c r="D252" s="149"/>
      <c r="E252" s="149"/>
      <c r="F252" s="149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</row>
    <row r="253" spans="1:26" ht="15">
      <c r="A253" s="148"/>
      <c r="B253" s="148"/>
      <c r="C253" s="149"/>
      <c r="D253" s="149"/>
      <c r="E253" s="149"/>
      <c r="F253" s="149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</row>
    <row r="254" spans="1:26" ht="15">
      <c r="A254" s="148"/>
      <c r="B254" s="148"/>
      <c r="C254" s="149"/>
      <c r="D254" s="149"/>
      <c r="E254" s="149"/>
      <c r="F254" s="149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</row>
    <row r="255" spans="1:26" ht="15">
      <c r="A255" s="148"/>
      <c r="B255" s="148"/>
      <c r="C255" s="149"/>
      <c r="D255" s="149"/>
      <c r="E255" s="149"/>
      <c r="F255" s="149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</row>
    <row r="256" spans="1:26" ht="15">
      <c r="A256" s="148"/>
      <c r="B256" s="148"/>
      <c r="C256" s="149"/>
      <c r="D256" s="149"/>
      <c r="E256" s="149"/>
      <c r="F256" s="149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</row>
    <row r="257" spans="1:26" ht="15">
      <c r="A257" s="148"/>
      <c r="B257" s="148"/>
      <c r="C257" s="149"/>
      <c r="D257" s="149"/>
      <c r="E257" s="149"/>
      <c r="F257" s="149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</row>
    <row r="258" spans="1:26" ht="15">
      <c r="A258" s="148"/>
      <c r="B258" s="148"/>
      <c r="C258" s="149"/>
      <c r="D258" s="149"/>
      <c r="E258" s="149"/>
      <c r="F258" s="149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</row>
    <row r="259" spans="1:26" ht="15">
      <c r="A259" s="148"/>
      <c r="B259" s="148"/>
      <c r="C259" s="149"/>
      <c r="D259" s="149"/>
      <c r="E259" s="149"/>
      <c r="F259" s="149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</row>
    <row r="260" spans="1:26" ht="15">
      <c r="A260" s="148"/>
      <c r="B260" s="148"/>
      <c r="C260" s="149"/>
      <c r="D260" s="149"/>
      <c r="E260" s="149"/>
      <c r="F260" s="149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</row>
    <row r="261" spans="1:26" ht="15">
      <c r="A261" s="148"/>
      <c r="B261" s="148"/>
      <c r="C261" s="149"/>
      <c r="D261" s="149"/>
      <c r="E261" s="149"/>
      <c r="F261" s="149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</row>
    <row r="262" spans="1:26" ht="15">
      <c r="A262" s="148"/>
      <c r="B262" s="148"/>
      <c r="C262" s="149"/>
      <c r="D262" s="149"/>
      <c r="E262" s="149"/>
      <c r="F262" s="149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</row>
    <row r="263" spans="1:26" ht="15">
      <c r="A263" s="148"/>
      <c r="B263" s="148"/>
      <c r="C263" s="149"/>
      <c r="D263" s="149"/>
      <c r="E263" s="149"/>
      <c r="F263" s="149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</row>
    <row r="264" spans="1:26" ht="15">
      <c r="A264" s="148"/>
      <c r="B264" s="148"/>
      <c r="C264" s="149"/>
      <c r="D264" s="149"/>
      <c r="E264" s="149"/>
      <c r="F264" s="149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</row>
    <row r="265" spans="1:26" ht="15">
      <c r="A265" s="148"/>
      <c r="B265" s="148"/>
      <c r="C265" s="149"/>
      <c r="D265" s="149"/>
      <c r="E265" s="149"/>
      <c r="F265" s="149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</row>
    <row r="266" spans="1:26" ht="15">
      <c r="A266" s="148"/>
      <c r="B266" s="148"/>
      <c r="C266" s="149"/>
      <c r="D266" s="149"/>
      <c r="E266" s="149"/>
      <c r="F266" s="149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</row>
    <row r="267" spans="1:26" ht="15">
      <c r="A267" s="148"/>
      <c r="B267" s="148"/>
      <c r="C267" s="149"/>
      <c r="D267" s="149"/>
      <c r="E267" s="149"/>
      <c r="F267" s="149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</row>
    <row r="268" spans="1:26" ht="15">
      <c r="A268" s="148"/>
      <c r="B268" s="148"/>
      <c r="C268" s="149"/>
      <c r="D268" s="149"/>
      <c r="E268" s="149"/>
      <c r="F268" s="149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</row>
    <row r="269" spans="1:26" ht="15">
      <c r="A269" s="148"/>
      <c r="B269" s="148"/>
      <c r="C269" s="149"/>
      <c r="D269" s="149"/>
      <c r="E269" s="149"/>
      <c r="F269" s="149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</row>
    <row r="270" spans="1:26" ht="15">
      <c r="A270" s="148"/>
      <c r="B270" s="148"/>
      <c r="C270" s="149"/>
      <c r="D270" s="149"/>
      <c r="E270" s="149"/>
      <c r="F270" s="149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</row>
    <row r="271" spans="1:26" ht="15">
      <c r="A271" s="148"/>
      <c r="B271" s="148"/>
      <c r="C271" s="149"/>
      <c r="D271" s="149"/>
      <c r="E271" s="149"/>
      <c r="F271" s="149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</row>
    <row r="272" spans="1:26" ht="15">
      <c r="A272" s="148"/>
      <c r="B272" s="148"/>
      <c r="C272" s="149"/>
      <c r="D272" s="149"/>
      <c r="E272" s="149"/>
      <c r="F272" s="149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</row>
    <row r="273" spans="1:26" ht="15">
      <c r="A273" s="148"/>
      <c r="B273" s="148"/>
      <c r="C273" s="149"/>
      <c r="D273" s="149"/>
      <c r="E273" s="149"/>
      <c r="F273" s="149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</row>
    <row r="274" spans="1:26" ht="15">
      <c r="A274" s="148"/>
      <c r="B274" s="148"/>
      <c r="C274" s="149"/>
      <c r="D274" s="149"/>
      <c r="E274" s="149"/>
      <c r="F274" s="149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</row>
    <row r="275" spans="1:26" ht="15">
      <c r="A275" s="148"/>
      <c r="B275" s="148"/>
      <c r="C275" s="149"/>
      <c r="D275" s="149"/>
      <c r="E275" s="149"/>
      <c r="F275" s="149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</row>
    <row r="276" spans="1:26" ht="15">
      <c r="A276" s="148"/>
      <c r="B276" s="148"/>
      <c r="C276" s="149"/>
      <c r="D276" s="149"/>
      <c r="E276" s="149"/>
      <c r="F276" s="149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</row>
    <row r="277" spans="1:26" ht="15">
      <c r="A277" s="148"/>
      <c r="B277" s="148"/>
      <c r="C277" s="149"/>
      <c r="D277" s="149"/>
      <c r="E277" s="149"/>
      <c r="F277" s="149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</row>
    <row r="278" spans="1:26" ht="15">
      <c r="A278" s="148"/>
      <c r="B278" s="148"/>
      <c r="C278" s="149"/>
      <c r="D278" s="149"/>
      <c r="E278" s="149"/>
      <c r="F278" s="149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</row>
    <row r="279" spans="1:26" ht="15">
      <c r="A279" s="148"/>
      <c r="B279" s="148"/>
      <c r="C279" s="149"/>
      <c r="D279" s="149"/>
      <c r="E279" s="149"/>
      <c r="F279" s="149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</row>
    <row r="280" spans="1:26" ht="15">
      <c r="A280" s="148"/>
      <c r="B280" s="148"/>
      <c r="C280" s="149"/>
      <c r="D280" s="149"/>
      <c r="E280" s="149"/>
      <c r="F280" s="149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  <c r="Z280" s="148"/>
    </row>
    <row r="281" spans="1:26" ht="15">
      <c r="A281" s="148"/>
      <c r="B281" s="148"/>
      <c r="C281" s="149"/>
      <c r="D281" s="149"/>
      <c r="E281" s="149"/>
      <c r="F281" s="149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</row>
    <row r="282" spans="1:26" ht="15">
      <c r="A282" s="148"/>
      <c r="B282" s="148"/>
      <c r="C282" s="149"/>
      <c r="D282" s="149"/>
      <c r="E282" s="149"/>
      <c r="F282" s="149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  <c r="Z282" s="148"/>
    </row>
    <row r="283" spans="1:26" ht="15">
      <c r="A283" s="148"/>
      <c r="B283" s="148"/>
      <c r="C283" s="149"/>
      <c r="D283" s="149"/>
      <c r="E283" s="149"/>
      <c r="F283" s="149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  <c r="Z283" s="148"/>
    </row>
    <row r="284" spans="1:26" ht="15">
      <c r="A284" s="148"/>
      <c r="B284" s="148"/>
      <c r="C284" s="149"/>
      <c r="D284" s="149"/>
      <c r="E284" s="149"/>
      <c r="F284" s="149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  <c r="Z284" s="148"/>
    </row>
    <row r="285" spans="1:26" ht="15">
      <c r="A285" s="148"/>
      <c r="B285" s="148"/>
      <c r="C285" s="149"/>
      <c r="D285" s="149"/>
      <c r="E285" s="149"/>
      <c r="F285" s="149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  <c r="Z285" s="148"/>
    </row>
    <row r="286" spans="1:26" ht="15">
      <c r="A286" s="148"/>
      <c r="B286" s="148"/>
      <c r="C286" s="149"/>
      <c r="D286" s="149"/>
      <c r="E286" s="149"/>
      <c r="F286" s="149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</row>
    <row r="287" spans="1:26" ht="15">
      <c r="A287" s="148"/>
      <c r="B287" s="148"/>
      <c r="C287" s="149"/>
      <c r="D287" s="149"/>
      <c r="E287" s="149"/>
      <c r="F287" s="149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  <c r="Z287" s="148"/>
    </row>
    <row r="288" spans="1:26" ht="15">
      <c r="A288" s="148"/>
      <c r="B288" s="148"/>
      <c r="C288" s="149"/>
      <c r="D288" s="149"/>
      <c r="E288" s="149"/>
      <c r="F288" s="149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</row>
    <row r="289" spans="1:26" ht="15">
      <c r="A289" s="148"/>
      <c r="B289" s="148"/>
      <c r="C289" s="149"/>
      <c r="D289" s="149"/>
      <c r="E289" s="149"/>
      <c r="F289" s="149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</row>
    <row r="290" spans="1:26" ht="15">
      <c r="A290" s="148"/>
      <c r="B290" s="148"/>
      <c r="C290" s="149"/>
      <c r="D290" s="149"/>
      <c r="E290" s="149"/>
      <c r="F290" s="149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</row>
    <row r="291" spans="1:26" ht="15">
      <c r="A291" s="148"/>
      <c r="B291" s="148"/>
      <c r="C291" s="149"/>
      <c r="D291" s="149"/>
      <c r="E291" s="149"/>
      <c r="F291" s="149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</row>
    <row r="292" spans="1:26" ht="15">
      <c r="A292" s="148"/>
      <c r="B292" s="148"/>
      <c r="C292" s="149"/>
      <c r="D292" s="149"/>
      <c r="E292" s="149"/>
      <c r="F292" s="149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</row>
    <row r="293" spans="1:26" ht="15">
      <c r="A293" s="148"/>
      <c r="B293" s="148"/>
      <c r="C293" s="149"/>
      <c r="D293" s="149"/>
      <c r="E293" s="149"/>
      <c r="F293" s="149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</row>
    <row r="294" spans="1:26" ht="15">
      <c r="A294" s="148"/>
      <c r="B294" s="148"/>
      <c r="C294" s="149"/>
      <c r="D294" s="149"/>
      <c r="E294" s="149"/>
      <c r="F294" s="149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</row>
    <row r="295" spans="1:26" ht="15">
      <c r="A295" s="148"/>
      <c r="B295" s="148"/>
      <c r="C295" s="149"/>
      <c r="D295" s="149"/>
      <c r="E295" s="149"/>
      <c r="F295" s="149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</row>
    <row r="296" spans="1:26" ht="15">
      <c r="A296" s="148"/>
      <c r="B296" s="148"/>
      <c r="C296" s="149"/>
      <c r="D296" s="149"/>
      <c r="E296" s="149"/>
      <c r="F296" s="149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</row>
    <row r="297" spans="1:26" ht="15">
      <c r="A297" s="148"/>
      <c r="B297" s="148"/>
      <c r="C297" s="149"/>
      <c r="D297" s="149"/>
      <c r="E297" s="149"/>
      <c r="F297" s="149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</row>
    <row r="298" spans="1:26" ht="15">
      <c r="A298" s="148"/>
      <c r="B298" s="148"/>
      <c r="C298" s="149"/>
      <c r="D298" s="149"/>
      <c r="E298" s="149"/>
      <c r="F298" s="149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</row>
    <row r="299" spans="1:26" ht="15">
      <c r="A299" s="148"/>
      <c r="B299" s="148"/>
      <c r="C299" s="149"/>
      <c r="D299" s="149"/>
      <c r="E299" s="149"/>
      <c r="F299" s="149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</row>
    <row r="300" spans="1:26" ht="15">
      <c r="A300" s="148"/>
      <c r="B300" s="148"/>
      <c r="C300" s="149"/>
      <c r="D300" s="149"/>
      <c r="E300" s="149"/>
      <c r="F300" s="149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</row>
    <row r="301" spans="1:26" ht="15">
      <c r="A301" s="148"/>
      <c r="B301" s="148"/>
      <c r="C301" s="149"/>
      <c r="D301" s="149"/>
      <c r="E301" s="149"/>
      <c r="F301" s="149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</row>
    <row r="302" spans="1:26" ht="15">
      <c r="A302" s="148"/>
      <c r="B302" s="148"/>
      <c r="C302" s="149"/>
      <c r="D302" s="149"/>
      <c r="E302" s="149"/>
      <c r="F302" s="149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</row>
    <row r="303" spans="1:26" ht="15">
      <c r="A303" s="148"/>
      <c r="B303" s="148"/>
      <c r="C303" s="149"/>
      <c r="D303" s="149"/>
      <c r="E303" s="149"/>
      <c r="F303" s="149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</row>
    <row r="304" spans="1:26" ht="15">
      <c r="A304" s="148"/>
      <c r="B304" s="148"/>
      <c r="C304" s="149"/>
      <c r="D304" s="149"/>
      <c r="E304" s="149"/>
      <c r="F304" s="149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</row>
    <row r="305" spans="1:26" ht="15">
      <c r="A305" s="148"/>
      <c r="B305" s="148"/>
      <c r="C305" s="149"/>
      <c r="D305" s="149"/>
      <c r="E305" s="149"/>
      <c r="F305" s="149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</row>
    <row r="306" spans="1:26" ht="15">
      <c r="A306" s="148"/>
      <c r="B306" s="148"/>
      <c r="C306" s="149"/>
      <c r="D306" s="149"/>
      <c r="E306" s="149"/>
      <c r="F306" s="149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</row>
    <row r="307" spans="1:26" ht="15">
      <c r="A307" s="148"/>
      <c r="B307" s="148"/>
      <c r="C307" s="149"/>
      <c r="D307" s="149"/>
      <c r="E307" s="149"/>
      <c r="F307" s="149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</row>
    <row r="308" spans="1:26" ht="15">
      <c r="A308" s="148"/>
      <c r="B308" s="148"/>
      <c r="C308" s="149"/>
      <c r="D308" s="149"/>
      <c r="E308" s="149"/>
      <c r="F308" s="149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</row>
    <row r="309" spans="1:26" ht="15">
      <c r="A309" s="148"/>
      <c r="B309" s="148"/>
      <c r="C309" s="149"/>
      <c r="D309" s="149"/>
      <c r="E309" s="149"/>
      <c r="F309" s="149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</row>
    <row r="310" spans="1:26" ht="15">
      <c r="A310" s="148"/>
      <c r="B310" s="148"/>
      <c r="C310" s="149"/>
      <c r="D310" s="149"/>
      <c r="E310" s="149"/>
      <c r="F310" s="149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</row>
    <row r="311" spans="1:26" ht="15">
      <c r="A311" s="148"/>
      <c r="B311" s="148"/>
      <c r="C311" s="149"/>
      <c r="D311" s="149"/>
      <c r="E311" s="149"/>
      <c r="F311" s="149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</row>
    <row r="312" spans="1:26" ht="15">
      <c r="A312" s="148"/>
      <c r="B312" s="148"/>
      <c r="C312" s="149"/>
      <c r="D312" s="149"/>
      <c r="E312" s="149"/>
      <c r="F312" s="149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</row>
    <row r="313" spans="1:26" ht="15">
      <c r="A313" s="148"/>
      <c r="B313" s="148"/>
      <c r="C313" s="149"/>
      <c r="D313" s="149"/>
      <c r="E313" s="149"/>
      <c r="F313" s="149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</row>
    <row r="314" spans="1:26" ht="15">
      <c r="A314" s="148"/>
      <c r="B314" s="148"/>
      <c r="C314" s="149"/>
      <c r="D314" s="149"/>
      <c r="E314" s="149"/>
      <c r="F314" s="149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</row>
    <row r="315" spans="1:26" ht="15">
      <c r="A315" s="148"/>
      <c r="B315" s="148"/>
      <c r="C315" s="149"/>
      <c r="D315" s="149"/>
      <c r="E315" s="149"/>
      <c r="F315" s="149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</row>
    <row r="316" spans="1:26" ht="15">
      <c r="A316" s="148"/>
      <c r="B316" s="148"/>
      <c r="C316" s="149"/>
      <c r="D316" s="149"/>
      <c r="E316" s="149"/>
      <c r="F316" s="149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</row>
    <row r="317" spans="1:26" ht="15">
      <c r="A317" s="148"/>
      <c r="B317" s="148"/>
      <c r="C317" s="149"/>
      <c r="D317" s="149"/>
      <c r="E317" s="149"/>
      <c r="F317" s="149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</row>
    <row r="318" spans="1:26" ht="15">
      <c r="A318" s="148"/>
      <c r="B318" s="148"/>
      <c r="C318" s="149"/>
      <c r="D318" s="149"/>
      <c r="E318" s="149"/>
      <c r="F318" s="149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</row>
    <row r="319" spans="1:26" ht="15">
      <c r="A319" s="148"/>
      <c r="B319" s="148"/>
      <c r="C319" s="149"/>
      <c r="D319" s="149"/>
      <c r="E319" s="149"/>
      <c r="F319" s="149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</row>
    <row r="320" spans="1:26" ht="15">
      <c r="A320" s="148"/>
      <c r="B320" s="148"/>
      <c r="C320" s="149"/>
      <c r="D320" s="149"/>
      <c r="E320" s="149"/>
      <c r="F320" s="149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</row>
    <row r="321" spans="1:26" ht="15">
      <c r="A321" s="148"/>
      <c r="B321" s="148"/>
      <c r="C321" s="149"/>
      <c r="D321" s="149"/>
      <c r="E321" s="149"/>
      <c r="F321" s="149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</row>
    <row r="322" spans="1:26" ht="15">
      <c r="A322" s="148"/>
      <c r="B322" s="148"/>
      <c r="C322" s="149"/>
      <c r="D322" s="149"/>
      <c r="E322" s="149"/>
      <c r="F322" s="149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</row>
    <row r="323" spans="1:26" ht="15">
      <c r="A323" s="148"/>
      <c r="B323" s="148"/>
      <c r="C323" s="149"/>
      <c r="D323" s="149"/>
      <c r="E323" s="149"/>
      <c r="F323" s="149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</row>
    <row r="324" spans="1:26" ht="15">
      <c r="A324" s="148"/>
      <c r="B324" s="148"/>
      <c r="C324" s="149"/>
      <c r="D324" s="149"/>
      <c r="E324" s="149"/>
      <c r="F324" s="149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</row>
    <row r="325" spans="1:26" ht="15">
      <c r="A325" s="148"/>
      <c r="B325" s="148"/>
      <c r="C325" s="149"/>
      <c r="D325" s="149"/>
      <c r="E325" s="149"/>
      <c r="F325" s="149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</row>
    <row r="326" spans="1:26" ht="15">
      <c r="A326" s="148"/>
      <c r="B326" s="148"/>
      <c r="C326" s="149"/>
      <c r="D326" s="149"/>
      <c r="E326" s="149"/>
      <c r="F326" s="149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</row>
    <row r="327" spans="1:26" ht="15">
      <c r="A327" s="148"/>
      <c r="B327" s="148"/>
      <c r="C327" s="149"/>
      <c r="D327" s="149"/>
      <c r="E327" s="149"/>
      <c r="F327" s="149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</row>
    <row r="328" spans="1:26" ht="15">
      <c r="A328" s="148"/>
      <c r="B328" s="148"/>
      <c r="C328" s="149"/>
      <c r="D328" s="149"/>
      <c r="E328" s="149"/>
      <c r="F328" s="149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</row>
    <row r="329" spans="1:26" ht="15">
      <c r="A329" s="148"/>
      <c r="B329" s="148"/>
      <c r="C329" s="149"/>
      <c r="D329" s="149"/>
      <c r="E329" s="149"/>
      <c r="F329" s="149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</row>
    <row r="330" spans="1:26" ht="15">
      <c r="A330" s="148"/>
      <c r="B330" s="148"/>
      <c r="C330" s="149"/>
      <c r="D330" s="149"/>
      <c r="E330" s="149"/>
      <c r="F330" s="149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</row>
    <row r="331" spans="1:26" ht="15">
      <c r="A331" s="148"/>
      <c r="B331" s="148"/>
      <c r="C331" s="149"/>
      <c r="D331" s="149"/>
      <c r="E331" s="149"/>
      <c r="F331" s="149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</row>
    <row r="332" spans="1:26" ht="15">
      <c r="A332" s="148"/>
      <c r="B332" s="148"/>
      <c r="C332" s="149"/>
      <c r="D332" s="149"/>
      <c r="E332" s="149"/>
      <c r="F332" s="149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</row>
    <row r="333" spans="1:26" ht="15">
      <c r="A333" s="148"/>
      <c r="B333" s="148"/>
      <c r="C333" s="149"/>
      <c r="D333" s="149"/>
      <c r="E333" s="149"/>
      <c r="F333" s="149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</row>
    <row r="334" spans="1:26" ht="15">
      <c r="A334" s="148"/>
      <c r="B334" s="148"/>
      <c r="C334" s="149"/>
      <c r="D334" s="149"/>
      <c r="E334" s="149"/>
      <c r="F334" s="149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</row>
    <row r="335" spans="1:26" ht="15">
      <c r="A335" s="148"/>
      <c r="B335" s="148"/>
      <c r="C335" s="149"/>
      <c r="D335" s="149"/>
      <c r="E335" s="149"/>
      <c r="F335" s="149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</row>
    <row r="336" spans="1:26" ht="15">
      <c r="A336" s="148"/>
      <c r="B336" s="148"/>
      <c r="C336" s="149"/>
      <c r="D336" s="149"/>
      <c r="E336" s="149"/>
      <c r="F336" s="149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</row>
    <row r="337" spans="1:26" ht="15">
      <c r="A337" s="148"/>
      <c r="B337" s="148"/>
      <c r="C337" s="149"/>
      <c r="D337" s="149"/>
      <c r="E337" s="149"/>
      <c r="F337" s="149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</row>
    <row r="338" spans="1:26" ht="15">
      <c r="A338" s="148"/>
      <c r="B338" s="148"/>
      <c r="C338" s="149"/>
      <c r="D338" s="149"/>
      <c r="E338" s="149"/>
      <c r="F338" s="149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</row>
    <row r="339" spans="1:26" ht="15">
      <c r="A339" s="148"/>
      <c r="B339" s="148"/>
      <c r="C339" s="149"/>
      <c r="D339" s="149"/>
      <c r="E339" s="149"/>
      <c r="F339" s="149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  <c r="Z339" s="148"/>
    </row>
    <row r="340" spans="1:26" ht="15">
      <c r="A340" s="148"/>
      <c r="B340" s="148"/>
      <c r="C340" s="149"/>
      <c r="D340" s="149"/>
      <c r="E340" s="149"/>
      <c r="F340" s="149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</row>
    <row r="341" spans="1:26" ht="15">
      <c r="A341" s="148"/>
      <c r="B341" s="148"/>
      <c r="C341" s="149"/>
      <c r="D341" s="149"/>
      <c r="E341" s="149"/>
      <c r="F341" s="149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  <c r="Z341" s="148"/>
    </row>
    <row r="342" spans="1:26" ht="15">
      <c r="A342" s="148"/>
      <c r="B342" s="148"/>
      <c r="C342" s="149"/>
      <c r="D342" s="149"/>
      <c r="E342" s="149"/>
      <c r="F342" s="149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</row>
    <row r="343" spans="1:26" ht="15">
      <c r="A343" s="148"/>
      <c r="B343" s="148"/>
      <c r="C343" s="149"/>
      <c r="D343" s="149"/>
      <c r="E343" s="149"/>
      <c r="F343" s="149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  <c r="Z343" s="148"/>
    </row>
    <row r="344" spans="1:26" ht="15">
      <c r="A344" s="148"/>
      <c r="B344" s="148"/>
      <c r="C344" s="149"/>
      <c r="D344" s="149"/>
      <c r="E344" s="149"/>
      <c r="F344" s="149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  <c r="Z344" s="148"/>
    </row>
    <row r="345" spans="1:26" ht="15">
      <c r="A345" s="148"/>
      <c r="B345" s="148"/>
      <c r="C345" s="149"/>
      <c r="D345" s="149"/>
      <c r="E345" s="149"/>
      <c r="F345" s="149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  <c r="Z345" s="148"/>
    </row>
    <row r="346" spans="1:26" ht="15">
      <c r="A346" s="148"/>
      <c r="B346" s="148"/>
      <c r="C346" s="149"/>
      <c r="D346" s="149"/>
      <c r="E346" s="149"/>
      <c r="F346" s="149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  <c r="Z346" s="148"/>
    </row>
    <row r="347" spans="1:26" ht="15">
      <c r="A347" s="148"/>
      <c r="B347" s="148"/>
      <c r="C347" s="149"/>
      <c r="D347" s="149"/>
      <c r="E347" s="149"/>
      <c r="F347" s="149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  <c r="Z347" s="148"/>
    </row>
    <row r="348" spans="1:26" ht="15">
      <c r="A348" s="148"/>
      <c r="B348" s="148"/>
      <c r="C348" s="149"/>
      <c r="D348" s="149"/>
      <c r="E348" s="149"/>
      <c r="F348" s="149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  <c r="Z348" s="148"/>
    </row>
    <row r="349" spans="1:26" ht="15">
      <c r="A349" s="148"/>
      <c r="B349" s="148"/>
      <c r="C349" s="149"/>
      <c r="D349" s="149"/>
      <c r="E349" s="149"/>
      <c r="F349" s="149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  <c r="Z349" s="148"/>
    </row>
    <row r="350" spans="1:26" ht="15">
      <c r="A350" s="148"/>
      <c r="B350" s="148"/>
      <c r="C350" s="149"/>
      <c r="D350" s="149"/>
      <c r="E350" s="149"/>
      <c r="F350" s="149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</row>
    <row r="351" spans="1:26" ht="15">
      <c r="A351" s="148"/>
      <c r="B351" s="148"/>
      <c r="C351" s="149"/>
      <c r="D351" s="149"/>
      <c r="E351" s="149"/>
      <c r="F351" s="149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  <c r="Z351" s="148"/>
    </row>
    <row r="352" spans="1:26" ht="15">
      <c r="A352" s="148"/>
      <c r="B352" s="148"/>
      <c r="C352" s="149"/>
      <c r="D352" s="149"/>
      <c r="E352" s="149"/>
      <c r="F352" s="149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</row>
    <row r="353" spans="1:26" ht="15">
      <c r="A353" s="148"/>
      <c r="B353" s="148"/>
      <c r="C353" s="149"/>
      <c r="D353" s="149"/>
      <c r="E353" s="149"/>
      <c r="F353" s="149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</row>
    <row r="354" spans="1:26" ht="15">
      <c r="A354" s="148"/>
      <c r="B354" s="148"/>
      <c r="C354" s="149"/>
      <c r="D354" s="149"/>
      <c r="E354" s="149"/>
      <c r="F354" s="149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  <c r="Z354" s="148"/>
    </row>
    <row r="355" spans="1:26" ht="15">
      <c r="A355" s="148"/>
      <c r="B355" s="148"/>
      <c r="C355" s="149"/>
      <c r="D355" s="149"/>
      <c r="E355" s="149"/>
      <c r="F355" s="149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  <c r="Z355" s="148"/>
    </row>
    <row r="356" spans="1:26" ht="15">
      <c r="A356" s="148"/>
      <c r="B356" s="148"/>
      <c r="C356" s="149"/>
      <c r="D356" s="149"/>
      <c r="E356" s="149"/>
      <c r="F356" s="149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</row>
    <row r="357" spans="1:26" ht="15">
      <c r="A357" s="148"/>
      <c r="B357" s="148"/>
      <c r="C357" s="149"/>
      <c r="D357" s="149"/>
      <c r="E357" s="149"/>
      <c r="F357" s="149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  <c r="Z357" s="148"/>
    </row>
    <row r="358" spans="1:26" ht="15">
      <c r="A358" s="148"/>
      <c r="B358" s="148"/>
      <c r="C358" s="149"/>
      <c r="D358" s="149"/>
      <c r="E358" s="149"/>
      <c r="F358" s="149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  <c r="Z358" s="148"/>
    </row>
    <row r="359" spans="1:26" ht="15">
      <c r="A359" s="148"/>
      <c r="B359" s="148"/>
      <c r="C359" s="149"/>
      <c r="D359" s="149"/>
      <c r="E359" s="149"/>
      <c r="F359" s="149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  <c r="Z359" s="148"/>
    </row>
    <row r="360" spans="1:26" ht="15">
      <c r="A360" s="148"/>
      <c r="B360" s="148"/>
      <c r="C360" s="149"/>
      <c r="D360" s="149"/>
      <c r="E360" s="149"/>
      <c r="F360" s="149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  <c r="Z360" s="148"/>
    </row>
    <row r="361" spans="1:26" ht="15">
      <c r="A361" s="148"/>
      <c r="B361" s="148"/>
      <c r="C361" s="149"/>
      <c r="D361" s="149"/>
      <c r="E361" s="149"/>
      <c r="F361" s="149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  <c r="Z361" s="148"/>
    </row>
    <row r="362" spans="1:26" ht="15">
      <c r="A362" s="148"/>
      <c r="B362" s="148"/>
      <c r="C362" s="149"/>
      <c r="D362" s="149"/>
      <c r="E362" s="149"/>
      <c r="F362" s="149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  <c r="Z362" s="148"/>
    </row>
    <row r="363" spans="1:26" ht="15">
      <c r="A363" s="148"/>
      <c r="B363" s="148"/>
      <c r="C363" s="149"/>
      <c r="D363" s="149"/>
      <c r="E363" s="149"/>
      <c r="F363" s="149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  <c r="Z363" s="148"/>
    </row>
    <row r="364" spans="1:26" ht="15">
      <c r="A364" s="148"/>
      <c r="B364" s="148"/>
      <c r="C364" s="149"/>
      <c r="D364" s="149"/>
      <c r="E364" s="149"/>
      <c r="F364" s="149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  <c r="Z364" s="148"/>
    </row>
    <row r="365" spans="1:26" ht="15">
      <c r="A365" s="148"/>
      <c r="B365" s="148"/>
      <c r="C365" s="149"/>
      <c r="D365" s="149"/>
      <c r="E365" s="149"/>
      <c r="F365" s="149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  <c r="Z365" s="148"/>
    </row>
    <row r="366" spans="1:26" ht="15">
      <c r="A366" s="148"/>
      <c r="B366" s="148"/>
      <c r="C366" s="149"/>
      <c r="D366" s="149"/>
      <c r="E366" s="149"/>
      <c r="F366" s="149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  <c r="Z366" s="148"/>
    </row>
    <row r="367" spans="1:26" ht="15">
      <c r="A367" s="148"/>
      <c r="B367" s="148"/>
      <c r="C367" s="149"/>
      <c r="D367" s="149"/>
      <c r="E367" s="149"/>
      <c r="F367" s="149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  <c r="Z367" s="148"/>
    </row>
    <row r="368" spans="1:26" ht="15">
      <c r="A368" s="148"/>
      <c r="B368" s="148"/>
      <c r="C368" s="149"/>
      <c r="D368" s="149"/>
      <c r="E368" s="149"/>
      <c r="F368" s="149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  <c r="Z368" s="148"/>
    </row>
    <row r="369" spans="1:26" ht="15">
      <c r="A369" s="148"/>
      <c r="B369" s="148"/>
      <c r="C369" s="149"/>
      <c r="D369" s="149"/>
      <c r="E369" s="149"/>
      <c r="F369" s="149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  <c r="Z369" s="148"/>
    </row>
    <row r="370" spans="1:26" ht="15">
      <c r="A370" s="148"/>
      <c r="B370" s="148"/>
      <c r="C370" s="149"/>
      <c r="D370" s="149"/>
      <c r="E370" s="149"/>
      <c r="F370" s="149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  <c r="Z370" s="148"/>
    </row>
    <row r="371" spans="1:26" ht="15">
      <c r="A371" s="148"/>
      <c r="B371" s="148"/>
      <c r="C371" s="149"/>
      <c r="D371" s="149"/>
      <c r="E371" s="149"/>
      <c r="F371" s="149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  <c r="Z371" s="148"/>
    </row>
    <row r="372" spans="1:26" ht="15">
      <c r="A372" s="148"/>
      <c r="B372" s="148"/>
      <c r="C372" s="149"/>
      <c r="D372" s="149"/>
      <c r="E372" s="149"/>
      <c r="F372" s="149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  <c r="Z372" s="148"/>
    </row>
    <row r="373" spans="1:26" ht="15">
      <c r="A373" s="148"/>
      <c r="B373" s="148"/>
      <c r="C373" s="149"/>
      <c r="D373" s="149"/>
      <c r="E373" s="149"/>
      <c r="F373" s="149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</row>
    <row r="374" spans="1:26" ht="15">
      <c r="A374" s="148"/>
      <c r="B374" s="148"/>
      <c r="C374" s="149"/>
      <c r="D374" s="149"/>
      <c r="E374" s="149"/>
      <c r="F374" s="149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  <c r="Z374" s="148"/>
    </row>
    <row r="375" spans="1:26" ht="15">
      <c r="A375" s="148"/>
      <c r="B375" s="148"/>
      <c r="C375" s="149"/>
      <c r="D375" s="149"/>
      <c r="E375" s="149"/>
      <c r="F375" s="149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  <c r="Z375" s="148"/>
    </row>
    <row r="376" spans="1:26" ht="15">
      <c r="A376" s="148"/>
      <c r="B376" s="148"/>
      <c r="C376" s="149"/>
      <c r="D376" s="149"/>
      <c r="E376" s="149"/>
      <c r="F376" s="149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</row>
    <row r="377" spans="1:26" ht="15">
      <c r="A377" s="148"/>
      <c r="B377" s="148"/>
      <c r="C377" s="149"/>
      <c r="D377" s="149"/>
      <c r="E377" s="149"/>
      <c r="F377" s="149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  <c r="Z377" s="148"/>
    </row>
    <row r="378" spans="1:26" ht="15">
      <c r="A378" s="148"/>
      <c r="B378" s="148"/>
      <c r="C378" s="149"/>
      <c r="D378" s="149"/>
      <c r="E378" s="149"/>
      <c r="F378" s="149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  <c r="Z378" s="148"/>
    </row>
    <row r="379" spans="1:26" ht="15">
      <c r="A379" s="148"/>
      <c r="B379" s="148"/>
      <c r="C379" s="149"/>
      <c r="D379" s="149"/>
      <c r="E379" s="149"/>
      <c r="F379" s="149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  <c r="Z379" s="148"/>
    </row>
    <row r="380" spans="1:26" ht="15">
      <c r="A380" s="148"/>
      <c r="B380" s="148"/>
      <c r="C380" s="149"/>
      <c r="D380" s="149"/>
      <c r="E380" s="149"/>
      <c r="F380" s="149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  <c r="Z380" s="148"/>
    </row>
    <row r="381" spans="1:26" ht="15">
      <c r="A381" s="148"/>
      <c r="B381" s="148"/>
      <c r="C381" s="149"/>
      <c r="D381" s="149"/>
      <c r="E381" s="149"/>
      <c r="F381" s="149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  <c r="Z381" s="148"/>
    </row>
    <row r="382" spans="1:26" ht="15">
      <c r="A382" s="148"/>
      <c r="B382" s="148"/>
      <c r="C382" s="149"/>
      <c r="D382" s="149"/>
      <c r="E382" s="149"/>
      <c r="F382" s="149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  <c r="Z382" s="148"/>
    </row>
    <row r="383" spans="1:26" ht="15">
      <c r="A383" s="148"/>
      <c r="B383" s="148"/>
      <c r="C383" s="149"/>
      <c r="D383" s="149"/>
      <c r="E383" s="149"/>
      <c r="F383" s="149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</row>
    <row r="384" spans="1:26" ht="15">
      <c r="A384" s="148"/>
      <c r="B384" s="148"/>
      <c r="C384" s="149"/>
      <c r="D384" s="149"/>
      <c r="E384" s="149"/>
      <c r="F384" s="149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  <c r="Z384" s="148"/>
    </row>
    <row r="385" spans="1:26" ht="15">
      <c r="A385" s="148"/>
      <c r="B385" s="148"/>
      <c r="C385" s="149"/>
      <c r="D385" s="149"/>
      <c r="E385" s="149"/>
      <c r="F385" s="149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  <c r="Z385" s="148"/>
    </row>
    <row r="386" spans="1:26" ht="15">
      <c r="A386" s="148"/>
      <c r="B386" s="148"/>
      <c r="C386" s="149"/>
      <c r="D386" s="149"/>
      <c r="E386" s="149"/>
      <c r="F386" s="149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  <c r="Z386" s="148"/>
    </row>
    <row r="387" spans="1:26" ht="15">
      <c r="A387" s="148"/>
      <c r="B387" s="148"/>
      <c r="C387" s="149"/>
      <c r="D387" s="149"/>
      <c r="E387" s="149"/>
      <c r="F387" s="149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  <c r="Z387" s="148"/>
    </row>
    <row r="388" spans="1:26" ht="15">
      <c r="A388" s="148"/>
      <c r="B388" s="148"/>
      <c r="C388" s="149"/>
      <c r="D388" s="149"/>
      <c r="E388" s="149"/>
      <c r="F388" s="149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  <c r="Z388" s="148"/>
    </row>
    <row r="389" spans="1:26" ht="15">
      <c r="A389" s="148"/>
      <c r="B389" s="148"/>
      <c r="C389" s="149"/>
      <c r="D389" s="149"/>
      <c r="E389" s="149"/>
      <c r="F389" s="149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  <c r="Z389" s="148"/>
    </row>
    <row r="390" spans="1:26" ht="15">
      <c r="A390" s="148"/>
      <c r="B390" s="148"/>
      <c r="C390" s="149"/>
      <c r="D390" s="149"/>
      <c r="E390" s="149"/>
      <c r="F390" s="149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  <c r="Z390" s="148"/>
    </row>
    <row r="391" spans="1:26" ht="15">
      <c r="A391" s="148"/>
      <c r="B391" s="148"/>
      <c r="C391" s="149"/>
      <c r="D391" s="149"/>
      <c r="E391" s="149"/>
      <c r="F391" s="149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  <c r="Z391" s="148"/>
    </row>
    <row r="392" spans="1:26" ht="15">
      <c r="A392" s="148"/>
      <c r="B392" s="148"/>
      <c r="C392" s="149"/>
      <c r="D392" s="149"/>
      <c r="E392" s="149"/>
      <c r="F392" s="149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  <c r="Z392" s="148"/>
    </row>
    <row r="393" spans="1:26" ht="15">
      <c r="A393" s="148"/>
      <c r="B393" s="148"/>
      <c r="C393" s="149"/>
      <c r="D393" s="149"/>
      <c r="E393" s="149"/>
      <c r="F393" s="149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  <c r="Z393" s="148"/>
    </row>
    <row r="394" spans="1:26" ht="15">
      <c r="A394" s="148"/>
      <c r="B394" s="148"/>
      <c r="C394" s="149"/>
      <c r="D394" s="149"/>
      <c r="E394" s="149"/>
      <c r="F394" s="149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  <c r="Z394" s="148"/>
    </row>
    <row r="395" spans="1:26" ht="15">
      <c r="A395" s="148"/>
      <c r="B395" s="148"/>
      <c r="C395" s="149"/>
      <c r="D395" s="149"/>
      <c r="E395" s="149"/>
      <c r="F395" s="149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  <c r="Z395" s="148"/>
    </row>
    <row r="396" spans="1:26" ht="15">
      <c r="A396" s="148"/>
      <c r="B396" s="148"/>
      <c r="C396" s="149"/>
      <c r="D396" s="149"/>
      <c r="E396" s="149"/>
      <c r="F396" s="149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  <c r="Z396" s="148"/>
    </row>
    <row r="397" spans="1:26" ht="15">
      <c r="A397" s="148"/>
      <c r="B397" s="148"/>
      <c r="C397" s="149"/>
      <c r="D397" s="149"/>
      <c r="E397" s="149"/>
      <c r="F397" s="149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  <c r="Z397" s="148"/>
    </row>
    <row r="398" spans="1:26" ht="15">
      <c r="A398" s="148"/>
      <c r="B398" s="148"/>
      <c r="C398" s="149"/>
      <c r="D398" s="149"/>
      <c r="E398" s="149"/>
      <c r="F398" s="149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  <c r="Z398" s="148"/>
    </row>
    <row r="399" spans="1:26" ht="15">
      <c r="A399" s="148"/>
      <c r="B399" s="148"/>
      <c r="C399" s="149"/>
      <c r="D399" s="149"/>
      <c r="E399" s="149"/>
      <c r="F399" s="149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  <c r="Z399" s="148"/>
    </row>
    <row r="400" spans="1:26" ht="15">
      <c r="A400" s="148"/>
      <c r="B400" s="148"/>
      <c r="C400" s="149"/>
      <c r="D400" s="149"/>
      <c r="E400" s="149"/>
      <c r="F400" s="149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  <c r="Z400" s="148"/>
    </row>
    <row r="401" spans="1:26" ht="15">
      <c r="A401" s="148"/>
      <c r="B401" s="148"/>
      <c r="C401" s="149"/>
      <c r="D401" s="149"/>
      <c r="E401" s="149"/>
      <c r="F401" s="149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  <c r="Z401" s="148"/>
    </row>
    <row r="402" spans="1:26" ht="15">
      <c r="A402" s="148"/>
      <c r="B402" s="148"/>
      <c r="C402" s="149"/>
      <c r="D402" s="149"/>
      <c r="E402" s="149"/>
      <c r="F402" s="149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  <c r="Z402" s="148"/>
    </row>
    <row r="403" spans="1:26" ht="15">
      <c r="A403" s="148"/>
      <c r="B403" s="148"/>
      <c r="C403" s="149"/>
      <c r="D403" s="149"/>
      <c r="E403" s="149"/>
      <c r="F403" s="149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</row>
    <row r="404" spans="1:26" ht="15">
      <c r="A404" s="148"/>
      <c r="B404" s="148"/>
      <c r="C404" s="149"/>
      <c r="D404" s="149"/>
      <c r="E404" s="149"/>
      <c r="F404" s="149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  <c r="Z404" s="148"/>
    </row>
    <row r="405" spans="1:26" ht="15">
      <c r="A405" s="148"/>
      <c r="B405" s="148"/>
      <c r="C405" s="149"/>
      <c r="D405" s="149"/>
      <c r="E405" s="149"/>
      <c r="F405" s="149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  <c r="Z405" s="148"/>
    </row>
    <row r="406" spans="1:26" ht="15">
      <c r="A406" s="148"/>
      <c r="B406" s="148"/>
      <c r="C406" s="149"/>
      <c r="D406" s="149"/>
      <c r="E406" s="149"/>
      <c r="F406" s="149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  <c r="Z406" s="148"/>
    </row>
    <row r="407" spans="1:26" ht="15">
      <c r="A407" s="148"/>
      <c r="B407" s="148"/>
      <c r="C407" s="149"/>
      <c r="D407" s="149"/>
      <c r="E407" s="149"/>
      <c r="F407" s="149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  <c r="Z407" s="148"/>
    </row>
    <row r="408" spans="1:26" ht="15">
      <c r="A408" s="148"/>
      <c r="B408" s="148"/>
      <c r="C408" s="149"/>
      <c r="D408" s="149"/>
      <c r="E408" s="149"/>
      <c r="F408" s="149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  <c r="Z408" s="148"/>
    </row>
    <row r="409" spans="1:26" ht="15">
      <c r="A409" s="148"/>
      <c r="B409" s="148"/>
      <c r="C409" s="149"/>
      <c r="D409" s="149"/>
      <c r="E409" s="149"/>
      <c r="F409" s="149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  <c r="Z409" s="148"/>
    </row>
    <row r="410" spans="1:26" ht="15">
      <c r="A410" s="148"/>
      <c r="B410" s="148"/>
      <c r="C410" s="149"/>
      <c r="D410" s="149"/>
      <c r="E410" s="149"/>
      <c r="F410" s="149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  <c r="Z410" s="148"/>
    </row>
    <row r="411" spans="1:26" ht="15">
      <c r="A411" s="148"/>
      <c r="B411" s="148"/>
      <c r="C411" s="149"/>
      <c r="D411" s="149"/>
      <c r="E411" s="149"/>
      <c r="F411" s="149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  <c r="Z411" s="148"/>
    </row>
    <row r="412" spans="1:26" ht="15">
      <c r="A412" s="148"/>
      <c r="B412" s="148"/>
      <c r="C412" s="149"/>
      <c r="D412" s="149"/>
      <c r="E412" s="149"/>
      <c r="F412" s="149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</row>
    <row r="413" spans="1:26" ht="15">
      <c r="A413" s="148"/>
      <c r="B413" s="148"/>
      <c r="C413" s="149"/>
      <c r="D413" s="149"/>
      <c r="E413" s="149"/>
      <c r="F413" s="149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</row>
    <row r="414" spans="1:26" ht="15">
      <c r="A414" s="148"/>
      <c r="B414" s="148"/>
      <c r="C414" s="149"/>
      <c r="D414" s="149"/>
      <c r="E414" s="149"/>
      <c r="F414" s="149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  <c r="Z414" s="148"/>
    </row>
    <row r="415" spans="1:26" ht="15">
      <c r="A415" s="148"/>
      <c r="B415" s="148"/>
      <c r="C415" s="149"/>
      <c r="D415" s="149"/>
      <c r="E415" s="149"/>
      <c r="F415" s="149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  <c r="Z415" s="148"/>
    </row>
    <row r="416" spans="1:26" ht="15">
      <c r="A416" s="148"/>
      <c r="B416" s="148"/>
      <c r="C416" s="149"/>
      <c r="D416" s="149"/>
      <c r="E416" s="149"/>
      <c r="F416" s="149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  <c r="Z416" s="148"/>
    </row>
    <row r="417" spans="1:26" ht="15">
      <c r="A417" s="148"/>
      <c r="B417" s="148"/>
      <c r="C417" s="149"/>
      <c r="D417" s="149"/>
      <c r="E417" s="149"/>
      <c r="F417" s="149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  <c r="Z417" s="148"/>
    </row>
    <row r="418" spans="1:26" ht="15">
      <c r="A418" s="148"/>
      <c r="B418" s="148"/>
      <c r="C418" s="149"/>
      <c r="D418" s="149"/>
      <c r="E418" s="149"/>
      <c r="F418" s="149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  <c r="Z418" s="148"/>
    </row>
    <row r="419" spans="1:26" ht="15">
      <c r="A419" s="148"/>
      <c r="B419" s="148"/>
      <c r="C419" s="149"/>
      <c r="D419" s="149"/>
      <c r="E419" s="149"/>
      <c r="F419" s="149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  <c r="Z419" s="148"/>
    </row>
    <row r="420" spans="1:26" ht="15">
      <c r="A420" s="148"/>
      <c r="B420" s="148"/>
      <c r="C420" s="149"/>
      <c r="D420" s="149"/>
      <c r="E420" s="149"/>
      <c r="F420" s="149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  <c r="Z420" s="148"/>
    </row>
    <row r="421" spans="1:26" ht="15">
      <c r="A421" s="148"/>
      <c r="B421" s="148"/>
      <c r="C421" s="149"/>
      <c r="D421" s="149"/>
      <c r="E421" s="149"/>
      <c r="F421" s="149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  <c r="Z421" s="148"/>
    </row>
    <row r="422" spans="1:26" ht="15">
      <c r="A422" s="148"/>
      <c r="B422" s="148"/>
      <c r="C422" s="149"/>
      <c r="D422" s="149"/>
      <c r="E422" s="149"/>
      <c r="F422" s="149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  <c r="Z422" s="148"/>
    </row>
    <row r="423" spans="1:26" ht="15">
      <c r="A423" s="148"/>
      <c r="B423" s="148"/>
      <c r="C423" s="149"/>
      <c r="D423" s="149"/>
      <c r="E423" s="149"/>
      <c r="F423" s="149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  <c r="Z423" s="148"/>
    </row>
    <row r="424" spans="1:26" ht="15">
      <c r="A424" s="148"/>
      <c r="B424" s="148"/>
      <c r="C424" s="149"/>
      <c r="D424" s="149"/>
      <c r="E424" s="149"/>
      <c r="F424" s="149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</row>
    <row r="425" spans="1:26" ht="15">
      <c r="A425" s="148"/>
      <c r="B425" s="148"/>
      <c r="C425" s="149"/>
      <c r="D425" s="149"/>
      <c r="E425" s="149"/>
      <c r="F425" s="149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  <c r="Z425" s="148"/>
    </row>
    <row r="426" spans="1:26" ht="15">
      <c r="A426" s="148"/>
      <c r="B426" s="148"/>
      <c r="C426" s="149"/>
      <c r="D426" s="149"/>
      <c r="E426" s="149"/>
      <c r="F426" s="149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  <c r="Z426" s="148"/>
    </row>
    <row r="427" spans="1:26" ht="15">
      <c r="A427" s="148"/>
      <c r="B427" s="148"/>
      <c r="C427" s="149"/>
      <c r="D427" s="149"/>
      <c r="E427" s="149"/>
      <c r="F427" s="149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  <c r="Z427" s="148"/>
    </row>
    <row r="428" spans="1:26" ht="15">
      <c r="A428" s="148"/>
      <c r="B428" s="148"/>
      <c r="C428" s="149"/>
      <c r="D428" s="149"/>
      <c r="E428" s="149"/>
      <c r="F428" s="149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</row>
    <row r="429" spans="1:26" ht="15">
      <c r="A429" s="148"/>
      <c r="B429" s="148"/>
      <c r="C429" s="149"/>
      <c r="D429" s="149"/>
      <c r="E429" s="149"/>
      <c r="F429" s="149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  <c r="Z429" s="148"/>
    </row>
    <row r="430" spans="1:26" ht="15">
      <c r="A430" s="148"/>
      <c r="B430" s="148"/>
      <c r="C430" s="149"/>
      <c r="D430" s="149"/>
      <c r="E430" s="149"/>
      <c r="F430" s="149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</row>
    <row r="431" spans="1:26" ht="15">
      <c r="A431" s="148"/>
      <c r="B431" s="148"/>
      <c r="C431" s="149"/>
      <c r="D431" s="149"/>
      <c r="E431" s="149"/>
      <c r="F431" s="149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  <c r="Z431" s="148"/>
    </row>
    <row r="432" spans="1:26" ht="15">
      <c r="A432" s="148"/>
      <c r="B432" s="148"/>
      <c r="C432" s="149"/>
      <c r="D432" s="149"/>
      <c r="E432" s="149"/>
      <c r="F432" s="149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  <c r="Z432" s="148"/>
    </row>
    <row r="433" spans="1:26" ht="15">
      <c r="A433" s="148"/>
      <c r="B433" s="148"/>
      <c r="C433" s="149"/>
      <c r="D433" s="149"/>
      <c r="E433" s="149"/>
      <c r="F433" s="149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  <c r="Z433" s="148"/>
    </row>
    <row r="434" spans="1:26" ht="15">
      <c r="A434" s="148"/>
      <c r="B434" s="148"/>
      <c r="C434" s="149"/>
      <c r="D434" s="149"/>
      <c r="E434" s="149"/>
      <c r="F434" s="149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  <c r="Z434" s="148"/>
    </row>
    <row r="435" spans="1:26" ht="15">
      <c r="A435" s="148"/>
      <c r="B435" s="148"/>
      <c r="C435" s="149"/>
      <c r="D435" s="149"/>
      <c r="E435" s="149"/>
      <c r="F435" s="149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  <c r="Z435" s="148"/>
    </row>
    <row r="436" spans="1:26" ht="15">
      <c r="A436" s="148"/>
      <c r="B436" s="148"/>
      <c r="C436" s="149"/>
      <c r="D436" s="149"/>
      <c r="E436" s="149"/>
      <c r="F436" s="149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  <c r="Z436" s="148"/>
    </row>
    <row r="437" spans="1:26" ht="15">
      <c r="A437" s="148"/>
      <c r="B437" s="148"/>
      <c r="C437" s="149"/>
      <c r="D437" s="149"/>
      <c r="E437" s="149"/>
      <c r="F437" s="149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  <c r="Z437" s="148"/>
    </row>
    <row r="438" spans="1:26" ht="15">
      <c r="A438" s="148"/>
      <c r="B438" s="148"/>
      <c r="C438" s="149"/>
      <c r="D438" s="149"/>
      <c r="E438" s="149"/>
      <c r="F438" s="149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  <c r="Z438" s="148"/>
    </row>
    <row r="439" spans="1:26" ht="15">
      <c r="A439" s="148"/>
      <c r="B439" s="148"/>
      <c r="C439" s="149"/>
      <c r="D439" s="149"/>
      <c r="E439" s="149"/>
      <c r="F439" s="149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  <c r="Z439" s="148"/>
    </row>
    <row r="440" spans="1:26" ht="15">
      <c r="A440" s="148"/>
      <c r="B440" s="148"/>
      <c r="C440" s="149"/>
      <c r="D440" s="149"/>
      <c r="E440" s="149"/>
      <c r="F440" s="149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  <c r="Z440" s="148"/>
    </row>
    <row r="441" spans="1:26" ht="15">
      <c r="A441" s="148"/>
      <c r="B441" s="148"/>
      <c r="C441" s="149"/>
      <c r="D441" s="149"/>
      <c r="E441" s="149"/>
      <c r="F441" s="149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  <c r="Z441" s="148"/>
    </row>
    <row r="442" spans="1:26" ht="15">
      <c r="A442" s="148"/>
      <c r="B442" s="148"/>
      <c r="C442" s="149"/>
      <c r="D442" s="149"/>
      <c r="E442" s="149"/>
      <c r="F442" s="149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  <c r="Z442" s="148"/>
    </row>
    <row r="443" spans="1:26" ht="15">
      <c r="A443" s="148"/>
      <c r="B443" s="148"/>
      <c r="C443" s="149"/>
      <c r="D443" s="149"/>
      <c r="E443" s="149"/>
      <c r="F443" s="149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  <c r="Z443" s="148"/>
    </row>
    <row r="444" spans="1:26" ht="15">
      <c r="A444" s="148"/>
      <c r="B444" s="148"/>
      <c r="C444" s="149"/>
      <c r="D444" s="149"/>
      <c r="E444" s="149"/>
      <c r="F444" s="149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  <c r="Z444" s="148"/>
    </row>
    <row r="445" spans="1:26" ht="15">
      <c r="A445" s="148"/>
      <c r="B445" s="148"/>
      <c r="C445" s="149"/>
      <c r="D445" s="149"/>
      <c r="E445" s="149"/>
      <c r="F445" s="149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  <c r="Z445" s="148"/>
    </row>
    <row r="446" spans="1:26" ht="15">
      <c r="A446" s="148"/>
      <c r="B446" s="148"/>
      <c r="C446" s="149"/>
      <c r="D446" s="149"/>
      <c r="E446" s="149"/>
      <c r="F446" s="149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  <c r="Z446" s="148"/>
    </row>
    <row r="447" spans="1:26" ht="15">
      <c r="A447" s="148"/>
      <c r="B447" s="148"/>
      <c r="C447" s="149"/>
      <c r="D447" s="149"/>
      <c r="E447" s="149"/>
      <c r="F447" s="149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</row>
    <row r="448" spans="1:26" ht="15">
      <c r="A448" s="148"/>
      <c r="B448" s="148"/>
      <c r="C448" s="149"/>
      <c r="D448" s="149"/>
      <c r="E448" s="149"/>
      <c r="F448" s="149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  <c r="Z448" s="148"/>
    </row>
    <row r="449" spans="1:26" ht="15">
      <c r="A449" s="148"/>
      <c r="B449" s="148"/>
      <c r="C449" s="149"/>
      <c r="D449" s="149"/>
      <c r="E449" s="149"/>
      <c r="F449" s="149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</row>
    <row r="450" spans="1:26" ht="15">
      <c r="A450" s="148"/>
      <c r="B450" s="148"/>
      <c r="C450" s="149"/>
      <c r="D450" s="149"/>
      <c r="E450" s="149"/>
      <c r="F450" s="149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</row>
    <row r="451" spans="1:26" ht="15">
      <c r="A451" s="148"/>
      <c r="B451" s="148"/>
      <c r="C451" s="149"/>
      <c r="D451" s="149"/>
      <c r="E451" s="149"/>
      <c r="F451" s="149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</row>
    <row r="452" spans="1:26" ht="15">
      <c r="A452" s="148"/>
      <c r="B452" s="148"/>
      <c r="C452" s="149"/>
      <c r="D452" s="149"/>
      <c r="E452" s="149"/>
      <c r="F452" s="149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</row>
    <row r="453" spans="1:26" ht="15">
      <c r="A453" s="148"/>
      <c r="B453" s="148"/>
      <c r="C453" s="149"/>
      <c r="D453" s="149"/>
      <c r="E453" s="149"/>
      <c r="F453" s="149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</row>
    <row r="454" spans="1:26" ht="15">
      <c r="A454" s="148"/>
      <c r="B454" s="148"/>
      <c r="C454" s="149"/>
      <c r="D454" s="149"/>
      <c r="E454" s="149"/>
      <c r="F454" s="149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</row>
    <row r="455" spans="1:26" ht="15">
      <c r="A455" s="148"/>
      <c r="B455" s="148"/>
      <c r="C455" s="149"/>
      <c r="D455" s="149"/>
      <c r="E455" s="149"/>
      <c r="F455" s="149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</row>
    <row r="456" spans="1:26" ht="15">
      <c r="A456" s="148"/>
      <c r="B456" s="148"/>
      <c r="C456" s="149"/>
      <c r="D456" s="149"/>
      <c r="E456" s="149"/>
      <c r="F456" s="149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</row>
    <row r="457" spans="1:26" ht="15">
      <c r="A457" s="148"/>
      <c r="B457" s="148"/>
      <c r="C457" s="149"/>
      <c r="D457" s="149"/>
      <c r="E457" s="149"/>
      <c r="F457" s="149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</row>
    <row r="458" spans="1:26" ht="15">
      <c r="A458" s="148"/>
      <c r="B458" s="148"/>
      <c r="C458" s="149"/>
      <c r="D458" s="149"/>
      <c r="E458" s="149"/>
      <c r="F458" s="149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</row>
    <row r="459" spans="1:26" ht="15">
      <c r="A459" s="148"/>
      <c r="B459" s="148"/>
      <c r="C459" s="149"/>
      <c r="D459" s="149"/>
      <c r="E459" s="149"/>
      <c r="F459" s="149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</row>
    <row r="460" spans="1:26" ht="15">
      <c r="A460" s="148"/>
      <c r="B460" s="148"/>
      <c r="C460" s="149"/>
      <c r="D460" s="149"/>
      <c r="E460" s="149"/>
      <c r="F460" s="149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</row>
    <row r="461" spans="1:26" ht="15">
      <c r="A461" s="148"/>
      <c r="B461" s="148"/>
      <c r="C461" s="149"/>
      <c r="D461" s="149"/>
      <c r="E461" s="149"/>
      <c r="F461" s="149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</row>
    <row r="462" spans="1:26" ht="15">
      <c r="A462" s="148"/>
      <c r="B462" s="148"/>
      <c r="C462" s="149"/>
      <c r="D462" s="149"/>
      <c r="E462" s="149"/>
      <c r="F462" s="149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</row>
    <row r="463" spans="1:26" ht="15">
      <c r="A463" s="148"/>
      <c r="B463" s="148"/>
      <c r="C463" s="149"/>
      <c r="D463" s="149"/>
      <c r="E463" s="149"/>
      <c r="F463" s="149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</row>
    <row r="464" spans="1:26" ht="15">
      <c r="A464" s="148"/>
      <c r="B464" s="148"/>
      <c r="C464" s="149"/>
      <c r="D464" s="149"/>
      <c r="E464" s="149"/>
      <c r="F464" s="149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</row>
    <row r="465" spans="1:26" ht="15">
      <c r="A465" s="148"/>
      <c r="B465" s="148"/>
      <c r="C465" s="149"/>
      <c r="D465" s="149"/>
      <c r="E465" s="149"/>
      <c r="F465" s="149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</row>
    <row r="466" spans="1:26" ht="15">
      <c r="A466" s="148"/>
      <c r="B466" s="148"/>
      <c r="C466" s="149"/>
      <c r="D466" s="149"/>
      <c r="E466" s="149"/>
      <c r="F466" s="149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</row>
    <row r="467" spans="1:26" ht="15">
      <c r="A467" s="148"/>
      <c r="B467" s="148"/>
      <c r="C467" s="149"/>
      <c r="D467" s="149"/>
      <c r="E467" s="149"/>
      <c r="F467" s="149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</row>
    <row r="468" spans="1:26" ht="15">
      <c r="A468" s="148"/>
      <c r="B468" s="148"/>
      <c r="C468" s="149"/>
      <c r="D468" s="149"/>
      <c r="E468" s="149"/>
      <c r="F468" s="149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</row>
    <row r="469" spans="1:26" ht="15">
      <c r="A469" s="148"/>
      <c r="B469" s="148"/>
      <c r="C469" s="149"/>
      <c r="D469" s="149"/>
      <c r="E469" s="149"/>
      <c r="F469" s="149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</row>
    <row r="470" spans="1:26" ht="15">
      <c r="A470" s="148"/>
      <c r="B470" s="148"/>
      <c r="C470" s="149"/>
      <c r="D470" s="149"/>
      <c r="E470" s="149"/>
      <c r="F470" s="149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</row>
    <row r="471" spans="1:26" ht="15">
      <c r="A471" s="148"/>
      <c r="B471" s="148"/>
      <c r="C471" s="149"/>
      <c r="D471" s="149"/>
      <c r="E471" s="149"/>
      <c r="F471" s="149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</row>
    <row r="472" spans="1:26" ht="15">
      <c r="A472" s="148"/>
      <c r="B472" s="148"/>
      <c r="C472" s="149"/>
      <c r="D472" s="149"/>
      <c r="E472" s="149"/>
      <c r="F472" s="149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</row>
    <row r="473" spans="1:26" ht="15">
      <c r="A473" s="148"/>
      <c r="B473" s="148"/>
      <c r="C473" s="149"/>
      <c r="D473" s="149"/>
      <c r="E473" s="149"/>
      <c r="F473" s="149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</row>
    <row r="474" spans="1:26" ht="15">
      <c r="A474" s="148"/>
      <c r="B474" s="148"/>
      <c r="C474" s="149"/>
      <c r="D474" s="149"/>
      <c r="E474" s="149"/>
      <c r="F474" s="149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  <c r="Z474" s="148"/>
    </row>
    <row r="475" spans="1:26" ht="15">
      <c r="A475" s="148"/>
      <c r="B475" s="148"/>
      <c r="C475" s="149"/>
      <c r="D475" s="149"/>
      <c r="E475" s="149"/>
      <c r="F475" s="149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  <c r="Z475" s="148"/>
    </row>
    <row r="476" spans="1:26" ht="15">
      <c r="A476" s="148"/>
      <c r="B476" s="148"/>
      <c r="C476" s="149"/>
      <c r="D476" s="149"/>
      <c r="E476" s="149"/>
      <c r="F476" s="149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  <c r="Z476" s="148"/>
    </row>
    <row r="477" spans="1:26" ht="15">
      <c r="A477" s="148"/>
      <c r="B477" s="148"/>
      <c r="C477" s="149"/>
      <c r="D477" s="149"/>
      <c r="E477" s="149"/>
      <c r="F477" s="149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  <c r="Z477" s="148"/>
    </row>
    <row r="478" spans="1:26" ht="15">
      <c r="A478" s="148"/>
      <c r="B478" s="148"/>
      <c r="C478" s="149"/>
      <c r="D478" s="149"/>
      <c r="E478" s="149"/>
      <c r="F478" s="149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  <c r="Z478" s="148"/>
    </row>
    <row r="479" spans="1:26" ht="15">
      <c r="A479" s="148"/>
      <c r="B479" s="148"/>
      <c r="C479" s="149"/>
      <c r="D479" s="149"/>
      <c r="E479" s="149"/>
      <c r="F479" s="149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  <c r="Z479" s="148"/>
    </row>
    <row r="480" spans="1:26" ht="15">
      <c r="A480" s="148"/>
      <c r="B480" s="148"/>
      <c r="C480" s="149"/>
      <c r="D480" s="149"/>
      <c r="E480" s="149"/>
      <c r="F480" s="149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  <c r="Z480" s="148"/>
    </row>
    <row r="481" spans="1:26" ht="15">
      <c r="A481" s="148"/>
      <c r="B481" s="148"/>
      <c r="C481" s="149"/>
      <c r="D481" s="149"/>
      <c r="E481" s="149"/>
      <c r="F481" s="149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  <c r="Z481" s="148"/>
    </row>
    <row r="482" spans="1:26" ht="15">
      <c r="A482" s="148"/>
      <c r="B482" s="148"/>
      <c r="C482" s="149"/>
      <c r="D482" s="149"/>
      <c r="E482" s="149"/>
      <c r="F482" s="149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  <c r="Z482" s="148"/>
    </row>
    <row r="483" spans="1:26" ht="15">
      <c r="A483" s="148"/>
      <c r="B483" s="148"/>
      <c r="C483" s="149"/>
      <c r="D483" s="149"/>
      <c r="E483" s="149"/>
      <c r="F483" s="149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  <c r="Z483" s="148"/>
    </row>
    <row r="484" spans="1:26" ht="15">
      <c r="A484" s="148"/>
      <c r="B484" s="148"/>
      <c r="C484" s="149"/>
      <c r="D484" s="149"/>
      <c r="E484" s="149"/>
      <c r="F484" s="149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  <c r="Z484" s="148"/>
    </row>
    <row r="485" spans="1:26" ht="15">
      <c r="A485" s="148"/>
      <c r="B485" s="148"/>
      <c r="C485" s="149"/>
      <c r="D485" s="149"/>
      <c r="E485" s="149"/>
      <c r="F485" s="149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  <c r="Z485" s="148"/>
    </row>
    <row r="486" spans="1:26" ht="15">
      <c r="A486" s="148"/>
      <c r="B486" s="148"/>
      <c r="C486" s="149"/>
      <c r="D486" s="149"/>
      <c r="E486" s="149"/>
      <c r="F486" s="149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  <c r="Z486" s="148"/>
    </row>
    <row r="487" spans="1:26" ht="15">
      <c r="A487" s="148"/>
      <c r="B487" s="148"/>
      <c r="C487" s="149"/>
      <c r="D487" s="149"/>
      <c r="E487" s="149"/>
      <c r="F487" s="149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  <c r="Z487" s="148"/>
    </row>
    <row r="488" spans="1:26" ht="15">
      <c r="A488" s="148"/>
      <c r="B488" s="148"/>
      <c r="C488" s="149"/>
      <c r="D488" s="149"/>
      <c r="E488" s="149"/>
      <c r="F488" s="149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  <c r="Z488" s="148"/>
    </row>
    <row r="489" spans="1:26" ht="15">
      <c r="A489" s="148"/>
      <c r="B489" s="148"/>
      <c r="C489" s="149"/>
      <c r="D489" s="149"/>
      <c r="E489" s="149"/>
      <c r="F489" s="149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  <c r="Z489" s="148"/>
    </row>
    <row r="490" spans="1:26" ht="15">
      <c r="A490" s="148"/>
      <c r="B490" s="148"/>
      <c r="C490" s="149"/>
      <c r="D490" s="149"/>
      <c r="E490" s="149"/>
      <c r="F490" s="149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  <c r="Z490" s="148"/>
    </row>
    <row r="491" spans="1:26" ht="15">
      <c r="A491" s="148"/>
      <c r="B491" s="148"/>
      <c r="C491" s="149"/>
      <c r="D491" s="149"/>
      <c r="E491" s="149"/>
      <c r="F491" s="149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  <c r="Z491" s="148"/>
    </row>
    <row r="492" spans="1:26" ht="15">
      <c r="A492" s="148"/>
      <c r="B492" s="148"/>
      <c r="C492" s="149"/>
      <c r="D492" s="149"/>
      <c r="E492" s="149"/>
      <c r="F492" s="149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  <c r="Z492" s="148"/>
    </row>
    <row r="493" spans="1:26" ht="15">
      <c r="A493" s="148"/>
      <c r="B493" s="148"/>
      <c r="C493" s="149"/>
      <c r="D493" s="149"/>
      <c r="E493" s="149"/>
      <c r="F493" s="149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  <c r="Z493" s="148"/>
    </row>
    <row r="494" spans="1:26" ht="15">
      <c r="A494" s="148"/>
      <c r="B494" s="148"/>
      <c r="C494" s="149"/>
      <c r="D494" s="149"/>
      <c r="E494" s="149"/>
      <c r="F494" s="149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  <c r="Z494" s="148"/>
    </row>
    <row r="495" spans="1:26" ht="15">
      <c r="A495" s="148"/>
      <c r="B495" s="148"/>
      <c r="C495" s="149"/>
      <c r="D495" s="149"/>
      <c r="E495" s="149"/>
      <c r="F495" s="149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  <c r="Z495" s="148"/>
    </row>
    <row r="496" spans="1:26" ht="15">
      <c r="A496" s="148"/>
      <c r="B496" s="148"/>
      <c r="C496" s="149"/>
      <c r="D496" s="149"/>
      <c r="E496" s="149"/>
      <c r="F496" s="149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  <c r="Z496" s="148"/>
    </row>
    <row r="497" spans="1:26" ht="15">
      <c r="A497" s="148"/>
      <c r="B497" s="148"/>
      <c r="C497" s="149"/>
      <c r="D497" s="149"/>
      <c r="E497" s="149"/>
      <c r="F497" s="149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  <c r="Z497" s="148"/>
    </row>
    <row r="498" spans="1:26" ht="15">
      <c r="A498" s="148"/>
      <c r="B498" s="148"/>
      <c r="C498" s="149"/>
      <c r="D498" s="149"/>
      <c r="E498" s="149"/>
      <c r="F498" s="149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  <c r="Z498" s="148"/>
    </row>
    <row r="499" spans="1:26" ht="15">
      <c r="A499" s="148"/>
      <c r="B499" s="148"/>
      <c r="C499" s="149"/>
      <c r="D499" s="149"/>
      <c r="E499" s="149"/>
      <c r="F499" s="149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  <c r="Z499" s="148"/>
    </row>
    <row r="500" spans="1:26" ht="15">
      <c r="A500" s="148"/>
      <c r="B500" s="148"/>
      <c r="C500" s="149"/>
      <c r="D500" s="149"/>
      <c r="E500" s="149"/>
      <c r="F500" s="149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  <c r="Z500" s="148"/>
    </row>
    <row r="501" spans="1:26" ht="15">
      <c r="A501" s="148"/>
      <c r="B501" s="148"/>
      <c r="C501" s="149"/>
      <c r="D501" s="149"/>
      <c r="E501" s="149"/>
      <c r="F501" s="149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  <c r="Z501" s="148"/>
    </row>
    <row r="502" spans="1:26" ht="15">
      <c r="A502" s="148"/>
      <c r="B502" s="148"/>
      <c r="C502" s="149"/>
      <c r="D502" s="149"/>
      <c r="E502" s="149"/>
      <c r="F502" s="149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  <c r="Z502" s="148"/>
    </row>
    <row r="503" spans="1:26" ht="15">
      <c r="A503" s="148"/>
      <c r="B503" s="148"/>
      <c r="C503" s="149"/>
      <c r="D503" s="149"/>
      <c r="E503" s="149"/>
      <c r="F503" s="149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  <c r="Z503" s="148"/>
    </row>
    <row r="504" spans="1:26" ht="15">
      <c r="A504" s="148"/>
      <c r="B504" s="148"/>
      <c r="C504" s="149"/>
      <c r="D504" s="149"/>
      <c r="E504" s="149"/>
      <c r="F504" s="149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  <c r="Z504" s="148"/>
    </row>
    <row r="505" spans="1:26" ht="15">
      <c r="A505" s="148"/>
      <c r="B505" s="148"/>
      <c r="C505" s="149"/>
      <c r="D505" s="149"/>
      <c r="E505" s="149"/>
      <c r="F505" s="149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  <c r="Z505" s="148"/>
    </row>
    <row r="506" spans="1:26" ht="15">
      <c r="A506" s="148"/>
      <c r="B506" s="148"/>
      <c r="C506" s="149"/>
      <c r="D506" s="149"/>
      <c r="E506" s="149"/>
      <c r="F506" s="149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  <c r="Z506" s="148"/>
    </row>
    <row r="507" spans="1:26" ht="15">
      <c r="A507" s="148"/>
      <c r="B507" s="148"/>
      <c r="C507" s="149"/>
      <c r="D507" s="149"/>
      <c r="E507" s="149"/>
      <c r="F507" s="149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  <c r="Z507" s="148"/>
    </row>
    <row r="508" spans="1:26" ht="15">
      <c r="A508" s="148"/>
      <c r="B508" s="148"/>
      <c r="C508" s="149"/>
      <c r="D508" s="149"/>
      <c r="E508" s="149"/>
      <c r="F508" s="149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  <c r="Z508" s="148"/>
    </row>
    <row r="509" spans="1:26" ht="15">
      <c r="A509" s="148"/>
      <c r="B509" s="148"/>
      <c r="C509" s="149"/>
      <c r="D509" s="149"/>
      <c r="E509" s="149"/>
      <c r="F509" s="149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</row>
    <row r="510" spans="1:26" ht="15">
      <c r="A510" s="148"/>
      <c r="B510" s="148"/>
      <c r="C510" s="149"/>
      <c r="D510" s="149"/>
      <c r="E510" s="149"/>
      <c r="F510" s="149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  <c r="Z510" s="148"/>
    </row>
    <row r="511" spans="1:26" ht="15">
      <c r="A511" s="148"/>
      <c r="B511" s="148"/>
      <c r="C511" s="149"/>
      <c r="D511" s="149"/>
      <c r="E511" s="149"/>
      <c r="F511" s="149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  <c r="Z511" s="148"/>
    </row>
    <row r="512" spans="1:26" ht="15">
      <c r="A512" s="148"/>
      <c r="B512" s="148"/>
      <c r="C512" s="149"/>
      <c r="D512" s="149"/>
      <c r="E512" s="149"/>
      <c r="F512" s="149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</row>
    <row r="513" spans="1:26" ht="15">
      <c r="A513" s="148"/>
      <c r="B513" s="148"/>
      <c r="C513" s="149"/>
      <c r="D513" s="149"/>
      <c r="E513" s="149"/>
      <c r="F513" s="149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  <c r="Z513" s="148"/>
    </row>
    <row r="514" spans="1:26" ht="15">
      <c r="A514" s="148"/>
      <c r="B514" s="148"/>
      <c r="C514" s="149"/>
      <c r="D514" s="149"/>
      <c r="E514" s="149"/>
      <c r="F514" s="149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  <c r="Z514" s="148"/>
    </row>
    <row r="515" spans="1:26" ht="15">
      <c r="A515" s="148"/>
      <c r="B515" s="148"/>
      <c r="C515" s="149"/>
      <c r="D515" s="149"/>
      <c r="E515" s="149"/>
      <c r="F515" s="149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</row>
    <row r="516" spans="1:26" ht="15">
      <c r="A516" s="148"/>
      <c r="B516" s="148"/>
      <c r="C516" s="149"/>
      <c r="D516" s="149"/>
      <c r="E516" s="149"/>
      <c r="F516" s="149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  <c r="Z516" s="148"/>
    </row>
    <row r="517" spans="1:26" ht="15">
      <c r="A517" s="148"/>
      <c r="B517" s="148"/>
      <c r="C517" s="149"/>
      <c r="D517" s="149"/>
      <c r="E517" s="149"/>
      <c r="F517" s="149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</row>
    <row r="518" spans="1:26" ht="15">
      <c r="A518" s="148"/>
      <c r="B518" s="148"/>
      <c r="C518" s="149"/>
      <c r="D518" s="149"/>
      <c r="E518" s="149"/>
      <c r="F518" s="149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  <c r="Z518" s="148"/>
    </row>
    <row r="519" spans="1:26" ht="15">
      <c r="A519" s="148"/>
      <c r="B519" s="148"/>
      <c r="C519" s="149"/>
      <c r="D519" s="149"/>
      <c r="E519" s="149"/>
      <c r="F519" s="149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</row>
    <row r="520" spans="1:26" ht="15">
      <c r="A520" s="148"/>
      <c r="B520" s="148"/>
      <c r="C520" s="149"/>
      <c r="D520" s="149"/>
      <c r="E520" s="149"/>
      <c r="F520" s="149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  <c r="Z520" s="148"/>
    </row>
    <row r="521" spans="1:26" ht="15">
      <c r="A521" s="148"/>
      <c r="B521" s="148"/>
      <c r="C521" s="149"/>
      <c r="D521" s="149"/>
      <c r="E521" s="149"/>
      <c r="F521" s="149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  <c r="Z521" s="148"/>
    </row>
    <row r="522" spans="1:26" ht="15">
      <c r="A522" s="148"/>
      <c r="B522" s="148"/>
      <c r="C522" s="149"/>
      <c r="D522" s="149"/>
      <c r="E522" s="149"/>
      <c r="F522" s="149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  <c r="Z522" s="148"/>
    </row>
    <row r="523" spans="1:26" ht="15">
      <c r="A523" s="148"/>
      <c r="B523" s="148"/>
      <c r="C523" s="149"/>
      <c r="D523" s="149"/>
      <c r="E523" s="149"/>
      <c r="F523" s="149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</row>
    <row r="524" spans="1:26" ht="15">
      <c r="A524" s="148"/>
      <c r="B524" s="148"/>
      <c r="C524" s="149"/>
      <c r="D524" s="149"/>
      <c r="E524" s="149"/>
      <c r="F524" s="149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</row>
    <row r="525" spans="1:26" ht="15">
      <c r="A525" s="148"/>
      <c r="B525" s="148"/>
      <c r="C525" s="149"/>
      <c r="D525" s="149"/>
      <c r="E525" s="149"/>
      <c r="F525" s="149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  <c r="Z525" s="148"/>
    </row>
    <row r="526" spans="1:26" ht="15">
      <c r="A526" s="148"/>
      <c r="B526" s="148"/>
      <c r="C526" s="149"/>
      <c r="D526" s="149"/>
      <c r="E526" s="149"/>
      <c r="F526" s="149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  <c r="Z526" s="148"/>
    </row>
    <row r="527" spans="1:26" ht="15">
      <c r="A527" s="148"/>
      <c r="B527" s="148"/>
      <c r="C527" s="149"/>
      <c r="D527" s="149"/>
      <c r="E527" s="149"/>
      <c r="F527" s="149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  <c r="Z527" s="148"/>
    </row>
    <row r="528" spans="1:26" ht="15">
      <c r="A528" s="148"/>
      <c r="B528" s="148"/>
      <c r="C528" s="149"/>
      <c r="D528" s="149"/>
      <c r="E528" s="149"/>
      <c r="F528" s="149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</row>
    <row r="529" spans="1:26" ht="15">
      <c r="A529" s="148"/>
      <c r="B529" s="148"/>
      <c r="C529" s="149"/>
      <c r="D529" s="149"/>
      <c r="E529" s="149"/>
      <c r="F529" s="149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  <c r="Z529" s="148"/>
    </row>
    <row r="530" spans="1:26" ht="15">
      <c r="A530" s="148"/>
      <c r="B530" s="148"/>
      <c r="C530" s="149"/>
      <c r="D530" s="149"/>
      <c r="E530" s="149"/>
      <c r="F530" s="149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  <c r="Z530" s="148"/>
    </row>
    <row r="531" spans="1:26" ht="15">
      <c r="A531" s="148"/>
      <c r="B531" s="148"/>
      <c r="C531" s="149"/>
      <c r="D531" s="149"/>
      <c r="E531" s="149"/>
      <c r="F531" s="149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  <c r="Z531" s="148"/>
    </row>
    <row r="532" spans="1:26" ht="15">
      <c r="A532" s="148"/>
      <c r="B532" s="148"/>
      <c r="C532" s="149"/>
      <c r="D532" s="149"/>
      <c r="E532" s="149"/>
      <c r="F532" s="149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</row>
    <row r="533" spans="1:26" ht="15">
      <c r="A533" s="148"/>
      <c r="B533" s="148"/>
      <c r="C533" s="149"/>
      <c r="D533" s="149"/>
      <c r="E533" s="149"/>
      <c r="F533" s="149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  <c r="Z533" s="148"/>
    </row>
    <row r="534" spans="1:26" ht="15">
      <c r="A534" s="148"/>
      <c r="B534" s="148"/>
      <c r="C534" s="149"/>
      <c r="D534" s="149"/>
      <c r="E534" s="149"/>
      <c r="F534" s="149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  <c r="Z534" s="148"/>
    </row>
    <row r="535" spans="1:26" ht="15">
      <c r="A535" s="148"/>
      <c r="B535" s="148"/>
      <c r="C535" s="149"/>
      <c r="D535" s="149"/>
      <c r="E535" s="149"/>
      <c r="F535" s="149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  <c r="Z535" s="148"/>
    </row>
    <row r="536" spans="1:26" ht="15">
      <c r="A536" s="148"/>
      <c r="B536" s="148"/>
      <c r="C536" s="149"/>
      <c r="D536" s="149"/>
      <c r="E536" s="149"/>
      <c r="F536" s="149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  <c r="Z536" s="148"/>
    </row>
    <row r="537" spans="1:26" ht="15">
      <c r="A537" s="148"/>
      <c r="B537" s="148"/>
      <c r="C537" s="149"/>
      <c r="D537" s="149"/>
      <c r="E537" s="149"/>
      <c r="F537" s="149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  <c r="Z537" s="148"/>
    </row>
    <row r="538" spans="1:26" ht="15">
      <c r="A538" s="148"/>
      <c r="B538" s="148"/>
      <c r="C538" s="149"/>
      <c r="D538" s="149"/>
      <c r="E538" s="149"/>
      <c r="F538" s="149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  <c r="Z538" s="148"/>
    </row>
    <row r="539" spans="1:26" ht="15">
      <c r="A539" s="148"/>
      <c r="B539" s="148"/>
      <c r="C539" s="149"/>
      <c r="D539" s="149"/>
      <c r="E539" s="149"/>
      <c r="F539" s="149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  <c r="Z539" s="148"/>
    </row>
    <row r="540" spans="1:26" ht="15">
      <c r="A540" s="148"/>
      <c r="B540" s="148"/>
      <c r="C540" s="149"/>
      <c r="D540" s="149"/>
      <c r="E540" s="149"/>
      <c r="F540" s="149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  <c r="Z540" s="148"/>
    </row>
    <row r="541" spans="1:26" ht="15">
      <c r="A541" s="148"/>
      <c r="B541" s="148"/>
      <c r="C541" s="149"/>
      <c r="D541" s="149"/>
      <c r="E541" s="149"/>
      <c r="F541" s="149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  <c r="Z541" s="148"/>
    </row>
    <row r="542" spans="1:26" ht="15">
      <c r="A542" s="148"/>
      <c r="B542" s="148"/>
      <c r="C542" s="149"/>
      <c r="D542" s="149"/>
      <c r="E542" s="149"/>
      <c r="F542" s="149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  <c r="Z542" s="148"/>
    </row>
    <row r="543" spans="1:26" ht="15">
      <c r="A543" s="148"/>
      <c r="B543" s="148"/>
      <c r="C543" s="149"/>
      <c r="D543" s="149"/>
      <c r="E543" s="149"/>
      <c r="F543" s="149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  <c r="Z543" s="148"/>
    </row>
    <row r="544" spans="1:26" ht="15">
      <c r="A544" s="148"/>
      <c r="B544" s="148"/>
      <c r="C544" s="149"/>
      <c r="D544" s="149"/>
      <c r="E544" s="149"/>
      <c r="F544" s="149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  <c r="Z544" s="148"/>
    </row>
    <row r="545" spans="1:26" ht="15">
      <c r="A545" s="148"/>
      <c r="B545" s="148"/>
      <c r="C545" s="149"/>
      <c r="D545" s="149"/>
      <c r="E545" s="149"/>
      <c r="F545" s="149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  <c r="Z545" s="148"/>
    </row>
    <row r="546" spans="1:26" ht="15">
      <c r="A546" s="148"/>
      <c r="B546" s="148"/>
      <c r="C546" s="149"/>
      <c r="D546" s="149"/>
      <c r="E546" s="149"/>
      <c r="F546" s="149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  <c r="Z546" s="148"/>
    </row>
    <row r="547" spans="1:26" ht="15">
      <c r="A547" s="148"/>
      <c r="B547" s="148"/>
      <c r="C547" s="149"/>
      <c r="D547" s="149"/>
      <c r="E547" s="149"/>
      <c r="F547" s="149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  <c r="Z547" s="148"/>
    </row>
    <row r="548" spans="1:26" ht="15">
      <c r="A548" s="148"/>
      <c r="B548" s="148"/>
      <c r="C548" s="149"/>
      <c r="D548" s="149"/>
      <c r="E548" s="149"/>
      <c r="F548" s="149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  <c r="Z548" s="148"/>
    </row>
    <row r="549" spans="1:26" ht="15">
      <c r="A549" s="148"/>
      <c r="B549" s="148"/>
      <c r="C549" s="149"/>
      <c r="D549" s="149"/>
      <c r="E549" s="149"/>
      <c r="F549" s="149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  <c r="Z549" s="148"/>
    </row>
    <row r="550" spans="1:26" ht="15">
      <c r="A550" s="148"/>
      <c r="B550" s="148"/>
      <c r="C550" s="149"/>
      <c r="D550" s="149"/>
      <c r="E550" s="149"/>
      <c r="F550" s="149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  <c r="Z550" s="148"/>
    </row>
    <row r="551" spans="1:26" ht="15">
      <c r="A551" s="148"/>
      <c r="B551" s="148"/>
      <c r="C551" s="149"/>
      <c r="D551" s="149"/>
      <c r="E551" s="149"/>
      <c r="F551" s="149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  <c r="Z551" s="148"/>
    </row>
    <row r="552" spans="1:26" ht="15">
      <c r="A552" s="148"/>
      <c r="B552" s="148"/>
      <c r="C552" s="149"/>
      <c r="D552" s="149"/>
      <c r="E552" s="149"/>
      <c r="F552" s="149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  <c r="Z552" s="148"/>
    </row>
    <row r="553" spans="1:26" ht="15">
      <c r="A553" s="148"/>
      <c r="B553" s="148"/>
      <c r="C553" s="149"/>
      <c r="D553" s="149"/>
      <c r="E553" s="149"/>
      <c r="F553" s="149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  <c r="Z553" s="148"/>
    </row>
    <row r="554" spans="1:26" ht="15">
      <c r="A554" s="148"/>
      <c r="B554" s="148"/>
      <c r="C554" s="149"/>
      <c r="D554" s="149"/>
      <c r="E554" s="149"/>
      <c r="F554" s="149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  <c r="Z554" s="148"/>
    </row>
    <row r="555" spans="1:26" ht="15">
      <c r="A555" s="148"/>
      <c r="B555" s="148"/>
      <c r="C555" s="149"/>
      <c r="D555" s="149"/>
      <c r="E555" s="149"/>
      <c r="F555" s="149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  <c r="Z555" s="148"/>
    </row>
    <row r="556" spans="1:26" ht="15">
      <c r="A556" s="148"/>
      <c r="B556" s="148"/>
      <c r="C556" s="149"/>
      <c r="D556" s="149"/>
      <c r="E556" s="149"/>
      <c r="F556" s="149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  <c r="Z556" s="148"/>
    </row>
    <row r="557" spans="1:26" ht="15">
      <c r="A557" s="148"/>
      <c r="B557" s="148"/>
      <c r="C557" s="149"/>
      <c r="D557" s="149"/>
      <c r="E557" s="149"/>
      <c r="F557" s="149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  <c r="Z557" s="148"/>
    </row>
    <row r="558" spans="1:26" ht="15">
      <c r="A558" s="148"/>
      <c r="B558" s="148"/>
      <c r="C558" s="149"/>
      <c r="D558" s="149"/>
      <c r="E558" s="149"/>
      <c r="F558" s="149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  <c r="Z558" s="148"/>
    </row>
    <row r="559" spans="1:26" ht="15">
      <c r="A559" s="148"/>
      <c r="B559" s="148"/>
      <c r="C559" s="149"/>
      <c r="D559" s="149"/>
      <c r="E559" s="149"/>
      <c r="F559" s="149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  <c r="Z559" s="148"/>
    </row>
    <row r="560" spans="1:26" ht="15">
      <c r="A560" s="148"/>
      <c r="B560" s="148"/>
      <c r="C560" s="149"/>
      <c r="D560" s="149"/>
      <c r="E560" s="149"/>
      <c r="F560" s="149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  <c r="Z560" s="148"/>
    </row>
    <row r="561" spans="1:26" ht="15">
      <c r="A561" s="148"/>
      <c r="B561" s="148"/>
      <c r="C561" s="149"/>
      <c r="D561" s="149"/>
      <c r="E561" s="149"/>
      <c r="F561" s="149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  <c r="Z561" s="148"/>
    </row>
    <row r="562" spans="1:26" ht="15">
      <c r="A562" s="148"/>
      <c r="B562" s="148"/>
      <c r="C562" s="149"/>
      <c r="D562" s="149"/>
      <c r="E562" s="149"/>
      <c r="F562" s="149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  <c r="Z562" s="148"/>
    </row>
    <row r="563" spans="1:26" ht="15">
      <c r="A563" s="148"/>
      <c r="B563" s="148"/>
      <c r="C563" s="149"/>
      <c r="D563" s="149"/>
      <c r="E563" s="149"/>
      <c r="F563" s="149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  <c r="Z563" s="148"/>
    </row>
    <row r="564" spans="1:26" ht="15">
      <c r="A564" s="148"/>
      <c r="B564" s="148"/>
      <c r="C564" s="149"/>
      <c r="D564" s="149"/>
      <c r="E564" s="149"/>
      <c r="F564" s="149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  <c r="Z564" s="148"/>
    </row>
    <row r="565" spans="1:26" ht="15">
      <c r="A565" s="148"/>
      <c r="B565" s="148"/>
      <c r="C565" s="149"/>
      <c r="D565" s="149"/>
      <c r="E565" s="149"/>
      <c r="F565" s="149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  <c r="Z565" s="148"/>
    </row>
    <row r="566" spans="1:26" ht="15">
      <c r="A566" s="148"/>
      <c r="B566" s="148"/>
      <c r="C566" s="149"/>
      <c r="D566" s="149"/>
      <c r="E566" s="149"/>
      <c r="F566" s="149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  <c r="Z566" s="148"/>
    </row>
    <row r="567" spans="1:26" ht="15">
      <c r="A567" s="148"/>
      <c r="B567" s="148"/>
      <c r="C567" s="149"/>
      <c r="D567" s="149"/>
      <c r="E567" s="149"/>
      <c r="F567" s="149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  <c r="Z567" s="148"/>
    </row>
    <row r="568" spans="1:26" ht="15">
      <c r="A568" s="148"/>
      <c r="B568" s="148"/>
      <c r="C568" s="149"/>
      <c r="D568" s="149"/>
      <c r="E568" s="149"/>
      <c r="F568" s="149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</row>
    <row r="569" spans="1:26" ht="15">
      <c r="A569" s="148"/>
      <c r="B569" s="148"/>
      <c r="C569" s="149"/>
      <c r="D569" s="149"/>
      <c r="E569" s="149"/>
      <c r="F569" s="149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</row>
    <row r="570" spans="1:26" ht="15">
      <c r="A570" s="148"/>
      <c r="B570" s="148"/>
      <c r="C570" s="149"/>
      <c r="D570" s="149"/>
      <c r="E570" s="149"/>
      <c r="F570" s="149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  <c r="Z570" s="148"/>
    </row>
    <row r="571" spans="1:26" ht="15">
      <c r="A571" s="148"/>
      <c r="B571" s="148"/>
      <c r="C571" s="149"/>
      <c r="D571" s="149"/>
      <c r="E571" s="149"/>
      <c r="F571" s="149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  <c r="Z571" s="148"/>
    </row>
    <row r="572" spans="1:26" ht="15">
      <c r="A572" s="148"/>
      <c r="B572" s="148"/>
      <c r="C572" s="149"/>
      <c r="D572" s="149"/>
      <c r="E572" s="149"/>
      <c r="F572" s="149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  <c r="Z572" s="148"/>
    </row>
    <row r="573" spans="1:26" ht="15">
      <c r="A573" s="148"/>
      <c r="B573" s="148"/>
      <c r="C573" s="149"/>
      <c r="D573" s="149"/>
      <c r="E573" s="149"/>
      <c r="F573" s="149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  <c r="Z573" s="148"/>
    </row>
    <row r="574" spans="1:26" ht="15">
      <c r="A574" s="148"/>
      <c r="B574" s="148"/>
      <c r="C574" s="149"/>
      <c r="D574" s="149"/>
      <c r="E574" s="149"/>
      <c r="F574" s="149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  <c r="Z574" s="148"/>
    </row>
    <row r="575" spans="1:26" ht="15">
      <c r="A575" s="148"/>
      <c r="B575" s="148"/>
      <c r="C575" s="149"/>
      <c r="D575" s="149"/>
      <c r="E575" s="149"/>
      <c r="F575" s="149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  <c r="Z575" s="148"/>
    </row>
    <row r="576" spans="1:26" ht="15">
      <c r="A576" s="148"/>
      <c r="B576" s="148"/>
      <c r="C576" s="149"/>
      <c r="D576" s="149"/>
      <c r="E576" s="149"/>
      <c r="F576" s="149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  <c r="Z576" s="148"/>
    </row>
    <row r="577" spans="1:26" ht="15">
      <c r="A577" s="148"/>
      <c r="B577" s="148"/>
      <c r="C577" s="149"/>
      <c r="D577" s="149"/>
      <c r="E577" s="149"/>
      <c r="F577" s="149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  <c r="Z577" s="148"/>
    </row>
    <row r="578" spans="1:26" ht="15">
      <c r="A578" s="148"/>
      <c r="B578" s="148"/>
      <c r="C578" s="149"/>
      <c r="D578" s="149"/>
      <c r="E578" s="149"/>
      <c r="F578" s="149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  <c r="Z578" s="148"/>
    </row>
    <row r="579" spans="1:26" ht="15">
      <c r="A579" s="148"/>
      <c r="B579" s="148"/>
      <c r="C579" s="149"/>
      <c r="D579" s="149"/>
      <c r="E579" s="149"/>
      <c r="F579" s="149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  <c r="Z579" s="148"/>
    </row>
    <row r="580" spans="1:26" ht="15">
      <c r="A580" s="148"/>
      <c r="B580" s="148"/>
      <c r="C580" s="149"/>
      <c r="D580" s="149"/>
      <c r="E580" s="149"/>
      <c r="F580" s="149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  <c r="Z580" s="148"/>
    </row>
    <row r="581" spans="1:26" ht="15">
      <c r="A581" s="148"/>
      <c r="B581" s="148"/>
      <c r="C581" s="149"/>
      <c r="D581" s="149"/>
      <c r="E581" s="149"/>
      <c r="F581" s="149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  <c r="Z581" s="148"/>
    </row>
    <row r="582" spans="1:26" ht="15">
      <c r="A582" s="148"/>
      <c r="B582" s="148"/>
      <c r="C582" s="149"/>
      <c r="D582" s="149"/>
      <c r="E582" s="149"/>
      <c r="F582" s="149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  <c r="Z582" s="148"/>
    </row>
    <row r="583" spans="1:26" ht="15">
      <c r="A583" s="148"/>
      <c r="B583" s="148"/>
      <c r="C583" s="149"/>
      <c r="D583" s="149"/>
      <c r="E583" s="149"/>
      <c r="F583" s="149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  <c r="Z583" s="148"/>
    </row>
    <row r="584" spans="1:26" ht="15">
      <c r="A584" s="148"/>
      <c r="B584" s="148"/>
      <c r="C584" s="149"/>
      <c r="D584" s="149"/>
      <c r="E584" s="149"/>
      <c r="F584" s="149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  <c r="Z584" s="148"/>
    </row>
    <row r="585" spans="1:26" ht="15">
      <c r="A585" s="148"/>
      <c r="B585" s="148"/>
      <c r="C585" s="149"/>
      <c r="D585" s="149"/>
      <c r="E585" s="149"/>
      <c r="F585" s="149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  <c r="Z585" s="148"/>
    </row>
    <row r="586" spans="1:26" ht="15">
      <c r="A586" s="148"/>
      <c r="B586" s="148"/>
      <c r="C586" s="149"/>
      <c r="D586" s="149"/>
      <c r="E586" s="149"/>
      <c r="F586" s="149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  <c r="Z586" s="148"/>
    </row>
    <row r="587" spans="1:26" ht="15">
      <c r="A587" s="148"/>
      <c r="B587" s="148"/>
      <c r="C587" s="149"/>
      <c r="D587" s="149"/>
      <c r="E587" s="149"/>
      <c r="F587" s="149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  <c r="Z587" s="148"/>
    </row>
    <row r="588" spans="1:26" ht="15">
      <c r="A588" s="148"/>
      <c r="B588" s="148"/>
      <c r="C588" s="149"/>
      <c r="D588" s="149"/>
      <c r="E588" s="149"/>
      <c r="F588" s="149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  <c r="Z588" s="148"/>
    </row>
    <row r="589" spans="1:26" ht="15">
      <c r="A589" s="148"/>
      <c r="B589" s="148"/>
      <c r="C589" s="149"/>
      <c r="D589" s="149"/>
      <c r="E589" s="149"/>
      <c r="F589" s="149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  <c r="Z589" s="148"/>
    </row>
    <row r="590" spans="1:26" ht="15">
      <c r="A590" s="148"/>
      <c r="B590" s="148"/>
      <c r="C590" s="149"/>
      <c r="D590" s="149"/>
      <c r="E590" s="149"/>
      <c r="F590" s="149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  <c r="Z590" s="148"/>
    </row>
    <row r="591" spans="1:26" ht="15">
      <c r="A591" s="148"/>
      <c r="B591" s="148"/>
      <c r="C591" s="149"/>
      <c r="D591" s="149"/>
      <c r="E591" s="149"/>
      <c r="F591" s="149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</row>
    <row r="592" spans="1:26" ht="15">
      <c r="A592" s="148"/>
      <c r="B592" s="148"/>
      <c r="C592" s="149"/>
      <c r="D592" s="149"/>
      <c r="E592" s="149"/>
      <c r="F592" s="149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</row>
    <row r="593" spans="1:26" ht="15">
      <c r="A593" s="148"/>
      <c r="B593" s="148"/>
      <c r="C593" s="149"/>
      <c r="D593" s="149"/>
      <c r="E593" s="149"/>
      <c r="F593" s="149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</row>
    <row r="594" spans="1:26" ht="15">
      <c r="A594" s="148"/>
      <c r="B594" s="148"/>
      <c r="C594" s="149"/>
      <c r="D594" s="149"/>
      <c r="E594" s="149"/>
      <c r="F594" s="149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</row>
    <row r="595" spans="1:26" ht="15">
      <c r="A595" s="148"/>
      <c r="B595" s="148"/>
      <c r="C595" s="149"/>
      <c r="D595" s="149"/>
      <c r="E595" s="149"/>
      <c r="F595" s="149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</row>
    <row r="596" spans="1:26" ht="15">
      <c r="A596" s="148"/>
      <c r="B596" s="148"/>
      <c r="C596" s="149"/>
      <c r="D596" s="149"/>
      <c r="E596" s="149"/>
      <c r="F596" s="149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</row>
    <row r="597" spans="1:26" ht="15">
      <c r="A597" s="148"/>
      <c r="B597" s="148"/>
      <c r="C597" s="149"/>
      <c r="D597" s="149"/>
      <c r="E597" s="149"/>
      <c r="F597" s="149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</row>
    <row r="598" spans="1:26" ht="15">
      <c r="A598" s="148"/>
      <c r="B598" s="148"/>
      <c r="C598" s="149"/>
      <c r="D598" s="149"/>
      <c r="E598" s="149"/>
      <c r="F598" s="149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  <c r="Z598" s="148"/>
    </row>
    <row r="599" spans="1:26" ht="15">
      <c r="A599" s="148"/>
      <c r="B599" s="148"/>
      <c r="C599" s="149"/>
      <c r="D599" s="149"/>
      <c r="E599" s="149"/>
      <c r="F599" s="149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  <c r="Z599" s="148"/>
    </row>
    <row r="600" spans="1:26" ht="15">
      <c r="A600" s="148"/>
      <c r="B600" s="148"/>
      <c r="C600" s="149"/>
      <c r="D600" s="149"/>
      <c r="E600" s="149"/>
      <c r="F600" s="149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  <c r="Z600" s="148"/>
    </row>
    <row r="601" spans="1:26" ht="15">
      <c r="A601" s="148"/>
      <c r="B601" s="148"/>
      <c r="C601" s="149"/>
      <c r="D601" s="149"/>
      <c r="E601" s="149"/>
      <c r="F601" s="149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  <c r="Z601" s="148"/>
    </row>
    <row r="602" spans="1:26" ht="15">
      <c r="A602" s="148"/>
      <c r="B602" s="148"/>
      <c r="C602" s="149"/>
      <c r="D602" s="149"/>
      <c r="E602" s="149"/>
      <c r="F602" s="149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  <c r="Z602" s="148"/>
    </row>
    <row r="603" spans="1:26" ht="15">
      <c r="A603" s="148"/>
      <c r="B603" s="148"/>
      <c r="C603" s="149"/>
      <c r="D603" s="149"/>
      <c r="E603" s="149"/>
      <c r="F603" s="149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  <c r="Z603" s="148"/>
    </row>
    <row r="604" spans="1:26" ht="15">
      <c r="A604" s="148"/>
      <c r="B604" s="148"/>
      <c r="C604" s="149"/>
      <c r="D604" s="149"/>
      <c r="E604" s="149"/>
      <c r="F604" s="149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</row>
    <row r="605" spans="1:26" ht="15">
      <c r="A605" s="148"/>
      <c r="B605" s="148"/>
      <c r="C605" s="149"/>
      <c r="D605" s="149"/>
      <c r="E605" s="149"/>
      <c r="F605" s="149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  <c r="Z605" s="148"/>
    </row>
    <row r="606" spans="1:26" ht="15">
      <c r="A606" s="148"/>
      <c r="B606" s="148"/>
      <c r="C606" s="149"/>
      <c r="D606" s="149"/>
      <c r="E606" s="149"/>
      <c r="F606" s="149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  <c r="Z606" s="148"/>
    </row>
    <row r="607" spans="1:26" ht="15">
      <c r="A607" s="148"/>
      <c r="B607" s="148"/>
      <c r="C607" s="149"/>
      <c r="D607" s="149"/>
      <c r="E607" s="149"/>
      <c r="F607" s="149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  <c r="Z607" s="148"/>
    </row>
    <row r="608" spans="1:26" ht="15">
      <c r="A608" s="148"/>
      <c r="B608" s="148"/>
      <c r="C608" s="149"/>
      <c r="D608" s="149"/>
      <c r="E608" s="149"/>
      <c r="F608" s="149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  <c r="Z608" s="148"/>
    </row>
    <row r="609" spans="1:26" ht="15">
      <c r="A609" s="148"/>
      <c r="B609" s="148"/>
      <c r="C609" s="149"/>
      <c r="D609" s="149"/>
      <c r="E609" s="149"/>
      <c r="F609" s="149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  <c r="Z609" s="148"/>
    </row>
    <row r="610" spans="1:26" ht="15">
      <c r="A610" s="148"/>
      <c r="B610" s="148"/>
      <c r="C610" s="149"/>
      <c r="D610" s="149"/>
      <c r="E610" s="149"/>
      <c r="F610" s="149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  <c r="Z610" s="148"/>
    </row>
    <row r="611" spans="1:26" ht="15">
      <c r="A611" s="148"/>
      <c r="B611" s="148"/>
      <c r="C611" s="149"/>
      <c r="D611" s="149"/>
      <c r="E611" s="149"/>
      <c r="F611" s="149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  <c r="Z611" s="148"/>
    </row>
    <row r="612" spans="1:26" ht="15">
      <c r="A612" s="148"/>
      <c r="B612" s="148"/>
      <c r="C612" s="149"/>
      <c r="D612" s="149"/>
      <c r="E612" s="149"/>
      <c r="F612" s="149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  <c r="Z612" s="148"/>
    </row>
    <row r="613" spans="1:26" ht="15">
      <c r="A613" s="148"/>
      <c r="B613" s="148"/>
      <c r="C613" s="149"/>
      <c r="D613" s="149"/>
      <c r="E613" s="149"/>
      <c r="F613" s="149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</row>
    <row r="614" spans="1:26" ht="15">
      <c r="A614" s="148"/>
      <c r="B614" s="148"/>
      <c r="C614" s="149"/>
      <c r="D614" s="149"/>
      <c r="E614" s="149"/>
      <c r="F614" s="149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  <c r="Z614" s="148"/>
    </row>
    <row r="615" spans="1:26" ht="15">
      <c r="A615" s="148"/>
      <c r="B615" s="148"/>
      <c r="C615" s="149"/>
      <c r="D615" s="149"/>
      <c r="E615" s="149"/>
      <c r="F615" s="149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  <c r="Z615" s="148"/>
    </row>
    <row r="616" spans="1:26" ht="15">
      <c r="A616" s="148"/>
      <c r="B616" s="148"/>
      <c r="C616" s="149"/>
      <c r="D616" s="149"/>
      <c r="E616" s="149"/>
      <c r="F616" s="149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  <c r="Z616" s="148"/>
    </row>
    <row r="617" spans="1:26" ht="15">
      <c r="A617" s="148"/>
      <c r="B617" s="148"/>
      <c r="C617" s="149"/>
      <c r="D617" s="149"/>
      <c r="E617" s="149"/>
      <c r="F617" s="149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  <c r="Z617" s="148"/>
    </row>
    <row r="618" spans="1:26" ht="15">
      <c r="A618" s="148"/>
      <c r="B618" s="148"/>
      <c r="C618" s="149"/>
      <c r="D618" s="149"/>
      <c r="E618" s="149"/>
      <c r="F618" s="149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  <c r="Z618" s="148"/>
    </row>
    <row r="619" spans="1:26" ht="15">
      <c r="A619" s="148"/>
      <c r="B619" s="148"/>
      <c r="C619" s="149"/>
      <c r="D619" s="149"/>
      <c r="E619" s="149"/>
      <c r="F619" s="149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  <c r="Z619" s="148"/>
    </row>
    <row r="620" spans="1:26" ht="15">
      <c r="A620" s="148"/>
      <c r="B620" s="148"/>
      <c r="C620" s="149"/>
      <c r="D620" s="149"/>
      <c r="E620" s="149"/>
      <c r="F620" s="149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  <c r="Z620" s="148"/>
    </row>
    <row r="621" spans="1:26" ht="15">
      <c r="A621" s="148"/>
      <c r="B621" s="148"/>
      <c r="C621" s="149"/>
      <c r="D621" s="149"/>
      <c r="E621" s="149"/>
      <c r="F621" s="149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  <c r="Z621" s="148"/>
    </row>
    <row r="622" spans="1:26" ht="15">
      <c r="A622" s="148"/>
      <c r="B622" s="148"/>
      <c r="C622" s="149"/>
      <c r="D622" s="149"/>
      <c r="E622" s="149"/>
      <c r="F622" s="149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  <c r="Z622" s="148"/>
    </row>
    <row r="623" spans="1:26" ht="15">
      <c r="A623" s="148"/>
      <c r="B623" s="148"/>
      <c r="C623" s="149"/>
      <c r="D623" s="149"/>
      <c r="E623" s="149"/>
      <c r="F623" s="149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  <c r="Z623" s="148"/>
    </row>
    <row r="624" spans="1:26" ht="15">
      <c r="A624" s="148"/>
      <c r="B624" s="148"/>
      <c r="C624" s="149"/>
      <c r="D624" s="149"/>
      <c r="E624" s="149"/>
      <c r="F624" s="149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  <c r="Z624" s="148"/>
    </row>
    <row r="625" spans="1:26" ht="15">
      <c r="A625" s="148"/>
      <c r="B625" s="148"/>
      <c r="C625" s="149"/>
      <c r="D625" s="149"/>
      <c r="E625" s="149"/>
      <c r="F625" s="149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  <c r="Z625" s="148"/>
    </row>
    <row r="626" spans="1:26" ht="15">
      <c r="A626" s="148"/>
      <c r="B626" s="148"/>
      <c r="C626" s="149"/>
      <c r="D626" s="149"/>
      <c r="E626" s="149"/>
      <c r="F626" s="149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  <c r="Z626" s="148"/>
    </row>
    <row r="627" spans="1:26" ht="15">
      <c r="A627" s="148"/>
      <c r="B627" s="148"/>
      <c r="C627" s="149"/>
      <c r="D627" s="149"/>
      <c r="E627" s="149"/>
      <c r="F627" s="149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  <c r="Z627" s="148"/>
    </row>
    <row r="628" spans="1:26" ht="15">
      <c r="A628" s="148"/>
      <c r="B628" s="148"/>
      <c r="C628" s="149"/>
      <c r="D628" s="149"/>
      <c r="E628" s="149"/>
      <c r="F628" s="149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</row>
    <row r="629" spans="1:26" ht="15">
      <c r="A629" s="148"/>
      <c r="B629" s="148"/>
      <c r="C629" s="149"/>
      <c r="D629" s="149"/>
      <c r="E629" s="149"/>
      <c r="F629" s="149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  <c r="Z629" s="148"/>
    </row>
    <row r="630" spans="1:26" ht="15">
      <c r="A630" s="148"/>
      <c r="B630" s="148"/>
      <c r="C630" s="149"/>
      <c r="D630" s="149"/>
      <c r="E630" s="149"/>
      <c r="F630" s="149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  <c r="Z630" s="148"/>
    </row>
    <row r="631" spans="1:26" ht="15">
      <c r="A631" s="148"/>
      <c r="B631" s="148"/>
      <c r="C631" s="149"/>
      <c r="D631" s="149"/>
      <c r="E631" s="149"/>
      <c r="F631" s="149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  <c r="Z631" s="148"/>
    </row>
    <row r="632" spans="1:26" ht="15">
      <c r="A632" s="148"/>
      <c r="B632" s="148"/>
      <c r="C632" s="149"/>
      <c r="D632" s="149"/>
      <c r="E632" s="149"/>
      <c r="F632" s="149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  <c r="Z632" s="148"/>
    </row>
    <row r="633" spans="1:26" ht="15">
      <c r="A633" s="148"/>
      <c r="B633" s="148"/>
      <c r="C633" s="149"/>
      <c r="D633" s="149"/>
      <c r="E633" s="149"/>
      <c r="F633" s="149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  <c r="Z633" s="148"/>
    </row>
    <row r="634" spans="1:26" ht="15">
      <c r="A634" s="148"/>
      <c r="B634" s="148"/>
      <c r="C634" s="149"/>
      <c r="D634" s="149"/>
      <c r="E634" s="149"/>
      <c r="F634" s="149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  <c r="Z634" s="148"/>
    </row>
    <row r="635" spans="1:26" ht="15">
      <c r="A635" s="148"/>
      <c r="B635" s="148"/>
      <c r="C635" s="149"/>
      <c r="D635" s="149"/>
      <c r="E635" s="149"/>
      <c r="F635" s="149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  <c r="Z635" s="148"/>
    </row>
    <row r="636" spans="1:26" ht="15">
      <c r="A636" s="148"/>
      <c r="B636" s="148"/>
      <c r="C636" s="149"/>
      <c r="D636" s="149"/>
      <c r="E636" s="149"/>
      <c r="F636" s="149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  <c r="Z636" s="148"/>
    </row>
    <row r="637" spans="1:26" ht="15">
      <c r="A637" s="148"/>
      <c r="B637" s="148"/>
      <c r="C637" s="149"/>
      <c r="D637" s="149"/>
      <c r="E637" s="149"/>
      <c r="F637" s="149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  <c r="Z637" s="148"/>
    </row>
    <row r="638" spans="1:26" ht="15">
      <c r="A638" s="148"/>
      <c r="B638" s="148"/>
      <c r="C638" s="149"/>
      <c r="D638" s="149"/>
      <c r="E638" s="149"/>
      <c r="F638" s="149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  <c r="Z638" s="148"/>
    </row>
    <row r="639" spans="1:26" ht="15">
      <c r="A639" s="148"/>
      <c r="B639" s="148"/>
      <c r="C639" s="149"/>
      <c r="D639" s="149"/>
      <c r="E639" s="149"/>
      <c r="F639" s="149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  <c r="Z639" s="148"/>
    </row>
    <row r="640" spans="1:26" ht="15">
      <c r="A640" s="148"/>
      <c r="B640" s="148"/>
      <c r="C640" s="149"/>
      <c r="D640" s="149"/>
      <c r="E640" s="149"/>
      <c r="F640" s="149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  <c r="Z640" s="148"/>
    </row>
    <row r="641" spans="1:26" ht="15">
      <c r="A641" s="148"/>
      <c r="B641" s="148"/>
      <c r="C641" s="149"/>
      <c r="D641" s="149"/>
      <c r="E641" s="149"/>
      <c r="F641" s="149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  <c r="Z641" s="148"/>
    </row>
    <row r="642" spans="1:26" ht="15">
      <c r="A642" s="148"/>
      <c r="B642" s="148"/>
      <c r="C642" s="149"/>
      <c r="D642" s="149"/>
      <c r="E642" s="149"/>
      <c r="F642" s="149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  <c r="Z642" s="148"/>
    </row>
    <row r="643" spans="1:26" ht="15">
      <c r="A643" s="148"/>
      <c r="B643" s="148"/>
      <c r="C643" s="149"/>
      <c r="D643" s="149"/>
      <c r="E643" s="149"/>
      <c r="F643" s="149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  <c r="Z643" s="148"/>
    </row>
    <row r="644" spans="1:26" ht="15">
      <c r="A644" s="148"/>
      <c r="B644" s="148"/>
      <c r="C644" s="149"/>
      <c r="D644" s="149"/>
      <c r="E644" s="149"/>
      <c r="F644" s="149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  <c r="Z644" s="148"/>
    </row>
    <row r="645" spans="1:26" ht="15">
      <c r="A645" s="148"/>
      <c r="B645" s="148"/>
      <c r="C645" s="149"/>
      <c r="D645" s="149"/>
      <c r="E645" s="149"/>
      <c r="F645" s="149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</row>
    <row r="646" spans="1:26" ht="15">
      <c r="A646" s="148"/>
      <c r="B646" s="148"/>
      <c r="C646" s="149"/>
      <c r="D646" s="149"/>
      <c r="E646" s="149"/>
      <c r="F646" s="149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  <c r="Z646" s="148"/>
    </row>
    <row r="647" spans="1:26" ht="15">
      <c r="A647" s="148"/>
      <c r="B647" s="148"/>
      <c r="C647" s="149"/>
      <c r="D647" s="149"/>
      <c r="E647" s="149"/>
      <c r="F647" s="149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  <c r="Z647" s="148"/>
    </row>
    <row r="648" spans="1:26" ht="15">
      <c r="A648" s="148"/>
      <c r="B648" s="148"/>
      <c r="C648" s="149"/>
      <c r="D648" s="149"/>
      <c r="E648" s="149"/>
      <c r="F648" s="149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  <c r="Z648" s="148"/>
    </row>
    <row r="649" spans="1:26" ht="15">
      <c r="A649" s="148"/>
      <c r="B649" s="148"/>
      <c r="C649" s="149"/>
      <c r="D649" s="149"/>
      <c r="E649" s="149"/>
      <c r="F649" s="149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  <c r="Z649" s="148"/>
    </row>
    <row r="650" spans="1:26" ht="15">
      <c r="A650" s="148"/>
      <c r="B650" s="148"/>
      <c r="C650" s="149"/>
      <c r="D650" s="149"/>
      <c r="E650" s="149"/>
      <c r="F650" s="149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  <c r="Z650" s="148"/>
    </row>
    <row r="651" spans="1:26" ht="15">
      <c r="A651" s="148"/>
      <c r="B651" s="148"/>
      <c r="C651" s="149"/>
      <c r="D651" s="149"/>
      <c r="E651" s="149"/>
      <c r="F651" s="149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  <c r="Z651" s="148"/>
    </row>
    <row r="652" spans="1:26" ht="15">
      <c r="A652" s="148"/>
      <c r="B652" s="148"/>
      <c r="C652" s="149"/>
      <c r="D652" s="149"/>
      <c r="E652" s="149"/>
      <c r="F652" s="149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  <c r="Z652" s="148"/>
    </row>
    <row r="653" spans="1:26" ht="15">
      <c r="A653" s="148"/>
      <c r="B653" s="148"/>
      <c r="C653" s="149"/>
      <c r="D653" s="149"/>
      <c r="E653" s="149"/>
      <c r="F653" s="149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  <c r="Z653" s="148"/>
    </row>
    <row r="654" spans="1:26" ht="15">
      <c r="A654" s="148"/>
      <c r="B654" s="148"/>
      <c r="C654" s="149"/>
      <c r="D654" s="149"/>
      <c r="E654" s="149"/>
      <c r="F654" s="149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  <c r="Z654" s="148"/>
    </row>
    <row r="655" spans="1:26" ht="15">
      <c r="A655" s="148"/>
      <c r="B655" s="148"/>
      <c r="C655" s="149"/>
      <c r="D655" s="149"/>
      <c r="E655" s="149"/>
      <c r="F655" s="149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  <c r="Z655" s="148"/>
    </row>
    <row r="656" spans="1:26" ht="15">
      <c r="A656" s="148"/>
      <c r="B656" s="148"/>
      <c r="C656" s="149"/>
      <c r="D656" s="149"/>
      <c r="E656" s="149"/>
      <c r="F656" s="149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  <c r="Z656" s="148"/>
    </row>
    <row r="657" spans="1:26" ht="15">
      <c r="A657" s="148"/>
      <c r="B657" s="148"/>
      <c r="C657" s="149"/>
      <c r="D657" s="149"/>
      <c r="E657" s="149"/>
      <c r="F657" s="149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  <c r="Z657" s="148"/>
    </row>
    <row r="658" spans="1:26" ht="15">
      <c r="A658" s="148"/>
      <c r="B658" s="148"/>
      <c r="C658" s="149"/>
      <c r="D658" s="149"/>
      <c r="E658" s="149"/>
      <c r="F658" s="149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  <c r="Z658" s="148"/>
    </row>
    <row r="659" spans="1:26" ht="15">
      <c r="A659" s="148"/>
      <c r="B659" s="148"/>
      <c r="C659" s="149"/>
      <c r="D659" s="149"/>
      <c r="E659" s="149"/>
      <c r="F659" s="149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  <c r="Z659" s="148"/>
    </row>
    <row r="660" spans="1:26" ht="15">
      <c r="A660" s="148"/>
      <c r="B660" s="148"/>
      <c r="C660" s="149"/>
      <c r="D660" s="149"/>
      <c r="E660" s="149"/>
      <c r="F660" s="149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  <c r="Z660" s="148"/>
    </row>
    <row r="661" spans="1:26" ht="15">
      <c r="A661" s="148"/>
      <c r="B661" s="148"/>
      <c r="C661" s="149"/>
      <c r="D661" s="149"/>
      <c r="E661" s="149"/>
      <c r="F661" s="149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  <c r="Z661" s="148"/>
    </row>
    <row r="662" spans="1:26" ht="15">
      <c r="A662" s="148"/>
      <c r="B662" s="148"/>
      <c r="C662" s="149"/>
      <c r="D662" s="149"/>
      <c r="E662" s="149"/>
      <c r="F662" s="149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  <c r="Z662" s="148"/>
    </row>
    <row r="663" spans="1:26" ht="15">
      <c r="A663" s="148"/>
      <c r="B663" s="148"/>
      <c r="C663" s="149"/>
      <c r="D663" s="149"/>
      <c r="E663" s="149"/>
      <c r="F663" s="149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  <c r="Z663" s="148"/>
    </row>
    <row r="664" spans="1:26" ht="15">
      <c r="A664" s="148"/>
      <c r="B664" s="148"/>
      <c r="C664" s="149"/>
      <c r="D664" s="149"/>
      <c r="E664" s="149"/>
      <c r="F664" s="149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  <c r="Z664" s="148"/>
    </row>
    <row r="665" spans="1:26" ht="15">
      <c r="A665" s="148"/>
      <c r="B665" s="148"/>
      <c r="C665" s="149"/>
      <c r="D665" s="149"/>
      <c r="E665" s="149"/>
      <c r="F665" s="149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  <c r="Z665" s="148"/>
    </row>
    <row r="666" spans="1:26" ht="15">
      <c r="A666" s="148"/>
      <c r="B666" s="148"/>
      <c r="C666" s="149"/>
      <c r="D666" s="149"/>
      <c r="E666" s="149"/>
      <c r="F666" s="149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  <c r="Z666" s="148"/>
    </row>
    <row r="667" spans="1:26" ht="15">
      <c r="A667" s="148"/>
      <c r="B667" s="148"/>
      <c r="C667" s="149"/>
      <c r="D667" s="149"/>
      <c r="E667" s="149"/>
      <c r="F667" s="149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  <c r="Z667" s="148"/>
    </row>
    <row r="668" spans="1:26" ht="15">
      <c r="A668" s="148"/>
      <c r="B668" s="148"/>
      <c r="C668" s="149"/>
      <c r="D668" s="149"/>
      <c r="E668" s="149"/>
      <c r="F668" s="149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  <c r="Z668" s="148"/>
    </row>
    <row r="669" spans="1:26" ht="15">
      <c r="A669" s="148"/>
      <c r="B669" s="148"/>
      <c r="C669" s="149"/>
      <c r="D669" s="149"/>
      <c r="E669" s="149"/>
      <c r="F669" s="149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  <c r="Z669" s="148"/>
    </row>
    <row r="670" spans="1:26" ht="15">
      <c r="A670" s="148"/>
      <c r="B670" s="148"/>
      <c r="C670" s="149"/>
      <c r="D670" s="149"/>
      <c r="E670" s="149"/>
      <c r="F670" s="149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  <c r="Z670" s="148"/>
    </row>
    <row r="671" spans="1:26" ht="15">
      <c r="A671" s="148"/>
      <c r="B671" s="148"/>
      <c r="C671" s="149"/>
      <c r="D671" s="149"/>
      <c r="E671" s="149"/>
      <c r="F671" s="149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  <c r="Z671" s="148"/>
    </row>
    <row r="672" spans="1:26" ht="15">
      <c r="A672" s="148"/>
      <c r="B672" s="148"/>
      <c r="C672" s="149"/>
      <c r="D672" s="149"/>
      <c r="E672" s="149"/>
      <c r="F672" s="149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  <c r="Z672" s="148"/>
    </row>
    <row r="673" spans="1:26" ht="15">
      <c r="A673" s="148"/>
      <c r="B673" s="148"/>
      <c r="C673" s="149"/>
      <c r="D673" s="149"/>
      <c r="E673" s="149"/>
      <c r="F673" s="149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  <c r="Z673" s="148"/>
    </row>
    <row r="674" spans="1:26" ht="15">
      <c r="A674" s="148"/>
      <c r="B674" s="148"/>
      <c r="C674" s="149"/>
      <c r="D674" s="149"/>
      <c r="E674" s="149"/>
      <c r="F674" s="149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  <c r="Z674" s="148"/>
    </row>
    <row r="675" spans="1:26" ht="15">
      <c r="A675" s="148"/>
      <c r="B675" s="148"/>
      <c r="C675" s="149"/>
      <c r="D675" s="149"/>
      <c r="E675" s="149"/>
      <c r="F675" s="149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  <c r="Z675" s="148"/>
    </row>
    <row r="676" spans="1:26" ht="15">
      <c r="A676" s="148"/>
      <c r="B676" s="148"/>
      <c r="C676" s="149"/>
      <c r="D676" s="149"/>
      <c r="E676" s="149"/>
      <c r="F676" s="149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  <c r="Z676" s="148"/>
    </row>
    <row r="677" spans="1:26" ht="15">
      <c r="A677" s="148"/>
      <c r="B677" s="148"/>
      <c r="C677" s="149"/>
      <c r="D677" s="149"/>
      <c r="E677" s="149"/>
      <c r="F677" s="149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  <c r="Z677" s="148"/>
    </row>
    <row r="678" spans="1:26" ht="15">
      <c r="A678" s="148"/>
      <c r="B678" s="148"/>
      <c r="C678" s="149"/>
      <c r="D678" s="149"/>
      <c r="E678" s="149"/>
      <c r="F678" s="149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  <c r="Z678" s="148"/>
    </row>
    <row r="679" spans="1:26" ht="15">
      <c r="A679" s="148"/>
      <c r="B679" s="148"/>
      <c r="C679" s="149"/>
      <c r="D679" s="149"/>
      <c r="E679" s="149"/>
      <c r="F679" s="149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  <c r="Z679" s="148"/>
    </row>
    <row r="680" spans="1:26" ht="15">
      <c r="A680" s="148"/>
      <c r="B680" s="148"/>
      <c r="C680" s="149"/>
      <c r="D680" s="149"/>
      <c r="E680" s="149"/>
      <c r="F680" s="149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  <c r="Z680" s="148"/>
    </row>
    <row r="681" spans="1:26" ht="15">
      <c r="A681" s="148"/>
      <c r="B681" s="148"/>
      <c r="C681" s="149"/>
      <c r="D681" s="149"/>
      <c r="E681" s="149"/>
      <c r="F681" s="149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  <c r="Z681" s="148"/>
    </row>
    <row r="682" spans="1:26" ht="15">
      <c r="A682" s="148"/>
      <c r="B682" s="148"/>
      <c r="C682" s="149"/>
      <c r="D682" s="149"/>
      <c r="E682" s="149"/>
      <c r="F682" s="149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  <c r="Z682" s="148"/>
    </row>
    <row r="683" spans="1:26" ht="15">
      <c r="A683" s="148"/>
      <c r="B683" s="148"/>
      <c r="C683" s="149"/>
      <c r="D683" s="149"/>
      <c r="E683" s="149"/>
      <c r="F683" s="149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  <c r="Z683" s="148"/>
    </row>
    <row r="684" spans="1:26" ht="15">
      <c r="A684" s="148"/>
      <c r="B684" s="148"/>
      <c r="C684" s="149"/>
      <c r="D684" s="149"/>
      <c r="E684" s="149"/>
      <c r="F684" s="149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  <c r="Z684" s="148"/>
    </row>
    <row r="685" spans="1:26" ht="15">
      <c r="A685" s="148"/>
      <c r="B685" s="148"/>
      <c r="C685" s="149"/>
      <c r="D685" s="149"/>
      <c r="E685" s="149"/>
      <c r="F685" s="149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  <c r="Z685" s="148"/>
    </row>
    <row r="686" spans="1:26" ht="15">
      <c r="A686" s="148"/>
      <c r="B686" s="148"/>
      <c r="C686" s="149"/>
      <c r="D686" s="149"/>
      <c r="E686" s="149"/>
      <c r="F686" s="149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</row>
    <row r="687" spans="1:26" ht="15">
      <c r="A687" s="148"/>
      <c r="B687" s="148"/>
      <c r="C687" s="149"/>
      <c r="D687" s="149"/>
      <c r="E687" s="149"/>
      <c r="F687" s="149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  <c r="Z687" s="148"/>
    </row>
    <row r="688" spans="1:26" ht="15">
      <c r="A688" s="148"/>
      <c r="B688" s="148"/>
      <c r="C688" s="149"/>
      <c r="D688" s="149"/>
      <c r="E688" s="149"/>
      <c r="F688" s="149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  <c r="Z688" s="148"/>
    </row>
    <row r="689" spans="1:26" ht="15">
      <c r="A689" s="148"/>
      <c r="B689" s="148"/>
      <c r="C689" s="149"/>
      <c r="D689" s="149"/>
      <c r="E689" s="149"/>
      <c r="F689" s="149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</row>
    <row r="690" spans="1:26" ht="15">
      <c r="A690" s="148"/>
      <c r="B690" s="148"/>
      <c r="C690" s="149"/>
      <c r="D690" s="149"/>
      <c r="E690" s="149"/>
      <c r="F690" s="149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  <c r="Z690" s="148"/>
    </row>
    <row r="691" spans="1:26" ht="15">
      <c r="A691" s="148"/>
      <c r="B691" s="148"/>
      <c r="C691" s="149"/>
      <c r="D691" s="149"/>
      <c r="E691" s="149"/>
      <c r="F691" s="149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  <c r="Z691" s="148"/>
    </row>
    <row r="692" spans="1:26" ht="15">
      <c r="A692" s="148"/>
      <c r="B692" s="148"/>
      <c r="C692" s="149"/>
      <c r="D692" s="149"/>
      <c r="E692" s="149"/>
      <c r="F692" s="149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  <c r="Z692" s="148"/>
    </row>
    <row r="693" spans="1:26" ht="15">
      <c r="A693" s="148"/>
      <c r="B693" s="148"/>
      <c r="C693" s="149"/>
      <c r="D693" s="149"/>
      <c r="E693" s="149"/>
      <c r="F693" s="149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  <c r="Z693" s="148"/>
    </row>
    <row r="694" spans="1:26" ht="15">
      <c r="A694" s="148"/>
      <c r="B694" s="148"/>
      <c r="C694" s="149"/>
      <c r="D694" s="149"/>
      <c r="E694" s="149"/>
      <c r="F694" s="149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  <c r="Z694" s="148"/>
    </row>
    <row r="695" spans="1:26" ht="15">
      <c r="A695" s="148"/>
      <c r="B695" s="148"/>
      <c r="C695" s="149"/>
      <c r="D695" s="149"/>
      <c r="E695" s="149"/>
      <c r="F695" s="149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  <c r="Z695" s="148"/>
    </row>
    <row r="696" spans="1:26" ht="15">
      <c r="A696" s="148"/>
      <c r="B696" s="148"/>
      <c r="C696" s="149"/>
      <c r="D696" s="149"/>
      <c r="E696" s="149"/>
      <c r="F696" s="149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  <c r="Z696" s="148"/>
    </row>
    <row r="697" spans="1:26" ht="15">
      <c r="A697" s="148"/>
      <c r="B697" s="148"/>
      <c r="C697" s="149"/>
      <c r="D697" s="149"/>
      <c r="E697" s="149"/>
      <c r="F697" s="149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  <c r="Z697" s="148"/>
    </row>
    <row r="698" spans="1:26" ht="15">
      <c r="A698" s="148"/>
      <c r="B698" s="148"/>
      <c r="C698" s="149"/>
      <c r="D698" s="149"/>
      <c r="E698" s="149"/>
      <c r="F698" s="149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  <c r="Z698" s="148"/>
    </row>
    <row r="699" spans="1:26" ht="15">
      <c r="A699" s="148"/>
      <c r="B699" s="148"/>
      <c r="C699" s="149"/>
      <c r="D699" s="149"/>
      <c r="E699" s="149"/>
      <c r="F699" s="149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  <c r="Z699" s="148"/>
    </row>
    <row r="700" spans="1:26" ht="15">
      <c r="A700" s="148"/>
      <c r="B700" s="148"/>
      <c r="C700" s="149"/>
      <c r="D700" s="149"/>
      <c r="E700" s="149"/>
      <c r="F700" s="149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  <c r="Z700" s="148"/>
    </row>
    <row r="701" spans="1:26" ht="15">
      <c r="A701" s="148"/>
      <c r="B701" s="148"/>
      <c r="C701" s="149"/>
      <c r="D701" s="149"/>
      <c r="E701" s="149"/>
      <c r="F701" s="149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  <c r="Z701" s="148"/>
    </row>
    <row r="702" spans="1:26" ht="15">
      <c r="A702" s="148"/>
      <c r="B702" s="148"/>
      <c r="C702" s="149"/>
      <c r="D702" s="149"/>
      <c r="E702" s="149"/>
      <c r="F702" s="149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  <c r="Z702" s="148"/>
    </row>
    <row r="703" spans="1:26" ht="15">
      <c r="A703" s="148"/>
      <c r="B703" s="148"/>
      <c r="C703" s="149"/>
      <c r="D703" s="149"/>
      <c r="E703" s="149"/>
      <c r="F703" s="149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  <c r="Z703" s="148"/>
    </row>
    <row r="704" spans="1:26" ht="15">
      <c r="A704" s="148"/>
      <c r="B704" s="148"/>
      <c r="C704" s="149"/>
      <c r="D704" s="149"/>
      <c r="E704" s="149"/>
      <c r="F704" s="149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  <c r="Z704" s="148"/>
    </row>
    <row r="705" spans="1:26" ht="15">
      <c r="A705" s="148"/>
      <c r="B705" s="148"/>
      <c r="C705" s="149"/>
      <c r="D705" s="149"/>
      <c r="E705" s="149"/>
      <c r="F705" s="149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  <c r="Z705" s="148"/>
    </row>
    <row r="706" spans="1:26" ht="15">
      <c r="A706" s="148"/>
      <c r="B706" s="148"/>
      <c r="C706" s="149"/>
      <c r="D706" s="149"/>
      <c r="E706" s="149"/>
      <c r="F706" s="149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  <c r="Z706" s="148"/>
    </row>
    <row r="707" spans="1:26" ht="15">
      <c r="A707" s="148"/>
      <c r="B707" s="148"/>
      <c r="C707" s="149"/>
      <c r="D707" s="149"/>
      <c r="E707" s="149"/>
      <c r="F707" s="149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  <c r="Z707" s="148"/>
    </row>
    <row r="708" spans="1:26" ht="15">
      <c r="A708" s="148"/>
      <c r="B708" s="148"/>
      <c r="C708" s="149"/>
      <c r="D708" s="149"/>
      <c r="E708" s="149"/>
      <c r="F708" s="149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  <c r="Z708" s="148"/>
    </row>
    <row r="709" spans="1:26" ht="15">
      <c r="A709" s="148"/>
      <c r="B709" s="148"/>
      <c r="C709" s="149"/>
      <c r="D709" s="149"/>
      <c r="E709" s="149"/>
      <c r="F709" s="149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  <c r="Z709" s="148"/>
    </row>
    <row r="710" spans="1:26" ht="15">
      <c r="A710" s="148"/>
      <c r="B710" s="148"/>
      <c r="C710" s="149"/>
      <c r="D710" s="149"/>
      <c r="E710" s="149"/>
      <c r="F710" s="149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  <c r="Z710" s="148"/>
    </row>
    <row r="711" spans="1:26" ht="15">
      <c r="A711" s="148"/>
      <c r="B711" s="148"/>
      <c r="C711" s="149"/>
      <c r="D711" s="149"/>
      <c r="E711" s="149"/>
      <c r="F711" s="149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  <c r="Z711" s="148"/>
    </row>
    <row r="712" spans="1:26" ht="15">
      <c r="A712" s="148"/>
      <c r="B712" s="148"/>
      <c r="C712" s="149"/>
      <c r="D712" s="149"/>
      <c r="E712" s="149"/>
      <c r="F712" s="149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  <c r="Z712" s="148"/>
    </row>
    <row r="713" spans="1:26" ht="15">
      <c r="A713" s="148"/>
      <c r="B713" s="148"/>
      <c r="C713" s="149"/>
      <c r="D713" s="149"/>
      <c r="E713" s="149"/>
      <c r="F713" s="149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  <c r="Z713" s="148"/>
    </row>
    <row r="714" spans="1:26" ht="15">
      <c r="A714" s="148"/>
      <c r="B714" s="148"/>
      <c r="C714" s="149"/>
      <c r="D714" s="149"/>
      <c r="E714" s="149"/>
      <c r="F714" s="149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  <c r="Z714" s="148"/>
    </row>
    <row r="715" spans="1:26" ht="15">
      <c r="A715" s="148"/>
      <c r="B715" s="148"/>
      <c r="C715" s="149"/>
      <c r="D715" s="149"/>
      <c r="E715" s="149"/>
      <c r="F715" s="149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  <c r="Z715" s="148"/>
    </row>
    <row r="716" spans="1:26" ht="15">
      <c r="A716" s="148"/>
      <c r="B716" s="148"/>
      <c r="C716" s="149"/>
      <c r="D716" s="149"/>
      <c r="E716" s="149"/>
      <c r="F716" s="149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  <c r="Z716" s="148"/>
    </row>
    <row r="717" spans="1:26" ht="15">
      <c r="A717" s="148"/>
      <c r="B717" s="148"/>
      <c r="C717" s="149"/>
      <c r="D717" s="149"/>
      <c r="E717" s="149"/>
      <c r="F717" s="149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  <c r="Z717" s="148"/>
    </row>
    <row r="718" spans="1:26" ht="15">
      <c r="A718" s="148"/>
      <c r="B718" s="148"/>
      <c r="C718" s="149"/>
      <c r="D718" s="149"/>
      <c r="E718" s="149"/>
      <c r="F718" s="149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  <c r="Z718" s="148"/>
    </row>
    <row r="719" spans="1:26" ht="15">
      <c r="A719" s="148"/>
      <c r="B719" s="148"/>
      <c r="C719" s="149"/>
      <c r="D719" s="149"/>
      <c r="E719" s="149"/>
      <c r="F719" s="149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  <c r="Z719" s="148"/>
    </row>
    <row r="720" spans="1:26" ht="15">
      <c r="A720" s="148"/>
      <c r="B720" s="148"/>
      <c r="C720" s="149"/>
      <c r="D720" s="149"/>
      <c r="E720" s="149"/>
      <c r="F720" s="149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  <c r="Z720" s="148"/>
    </row>
    <row r="721" spans="1:26" ht="15">
      <c r="A721" s="148"/>
      <c r="B721" s="148"/>
      <c r="C721" s="149"/>
      <c r="D721" s="149"/>
      <c r="E721" s="149"/>
      <c r="F721" s="149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  <c r="Z721" s="148"/>
    </row>
    <row r="722" spans="1:26" ht="15">
      <c r="A722" s="148"/>
      <c r="B722" s="148"/>
      <c r="C722" s="149"/>
      <c r="D722" s="149"/>
      <c r="E722" s="149"/>
      <c r="F722" s="149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  <c r="Z722" s="148"/>
    </row>
    <row r="723" spans="1:26" ht="15">
      <c r="A723" s="148"/>
      <c r="B723" s="148"/>
      <c r="C723" s="149"/>
      <c r="D723" s="149"/>
      <c r="E723" s="149"/>
      <c r="F723" s="149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  <c r="Z723" s="148"/>
    </row>
    <row r="724" spans="1:26" ht="15">
      <c r="A724" s="148"/>
      <c r="B724" s="148"/>
      <c r="C724" s="149"/>
      <c r="D724" s="149"/>
      <c r="E724" s="149"/>
      <c r="F724" s="149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  <c r="Z724" s="148"/>
    </row>
    <row r="725" spans="1:26" ht="15">
      <c r="A725" s="148"/>
      <c r="B725" s="148"/>
      <c r="C725" s="149"/>
      <c r="D725" s="149"/>
      <c r="E725" s="149"/>
      <c r="F725" s="149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  <c r="Z725" s="148"/>
    </row>
    <row r="726" spans="1:26" ht="15">
      <c r="A726" s="148"/>
      <c r="B726" s="148"/>
      <c r="C726" s="149"/>
      <c r="D726" s="149"/>
      <c r="E726" s="149"/>
      <c r="F726" s="149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  <c r="Z726" s="148"/>
    </row>
    <row r="727" spans="1:26" ht="15">
      <c r="A727" s="148"/>
      <c r="B727" s="148"/>
      <c r="C727" s="149"/>
      <c r="D727" s="149"/>
      <c r="E727" s="149"/>
      <c r="F727" s="149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  <c r="Z727" s="148"/>
    </row>
    <row r="728" spans="1:26" ht="15">
      <c r="A728" s="148"/>
      <c r="B728" s="148"/>
      <c r="C728" s="149"/>
      <c r="D728" s="149"/>
      <c r="E728" s="149"/>
      <c r="F728" s="149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  <c r="Z728" s="148"/>
    </row>
    <row r="729" spans="1:26" ht="15">
      <c r="A729" s="148"/>
      <c r="B729" s="148"/>
      <c r="C729" s="149"/>
      <c r="D729" s="149"/>
      <c r="E729" s="149"/>
      <c r="F729" s="149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  <c r="Z729" s="148"/>
    </row>
    <row r="730" spans="1:26" ht="15">
      <c r="A730" s="148"/>
      <c r="B730" s="148"/>
      <c r="C730" s="149"/>
      <c r="D730" s="149"/>
      <c r="E730" s="149"/>
      <c r="F730" s="149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  <c r="Z730" s="148"/>
    </row>
    <row r="731" spans="1:26" ht="15">
      <c r="A731" s="148"/>
      <c r="B731" s="148"/>
      <c r="C731" s="149"/>
      <c r="D731" s="149"/>
      <c r="E731" s="149"/>
      <c r="F731" s="149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  <c r="Z731" s="148"/>
    </row>
    <row r="732" spans="1:26" ht="15">
      <c r="A732" s="148"/>
      <c r="B732" s="148"/>
      <c r="C732" s="149"/>
      <c r="D732" s="149"/>
      <c r="E732" s="149"/>
      <c r="F732" s="149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  <c r="Z732" s="148"/>
    </row>
    <row r="733" spans="1:26" ht="15">
      <c r="A733" s="148"/>
      <c r="B733" s="148"/>
      <c r="C733" s="149"/>
      <c r="D733" s="149"/>
      <c r="E733" s="149"/>
      <c r="F733" s="149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  <c r="Z733" s="148"/>
    </row>
    <row r="734" spans="1:26" ht="15">
      <c r="A734" s="148"/>
      <c r="B734" s="148"/>
      <c r="C734" s="149"/>
      <c r="D734" s="149"/>
      <c r="E734" s="149"/>
      <c r="F734" s="149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  <c r="Z734" s="148"/>
    </row>
    <row r="735" spans="1:26" ht="15">
      <c r="A735" s="148"/>
      <c r="B735" s="148"/>
      <c r="C735" s="149"/>
      <c r="D735" s="149"/>
      <c r="E735" s="149"/>
      <c r="F735" s="149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  <c r="Z735" s="148"/>
    </row>
    <row r="736" spans="1:26" ht="15">
      <c r="A736" s="148"/>
      <c r="B736" s="148"/>
      <c r="C736" s="149"/>
      <c r="D736" s="149"/>
      <c r="E736" s="149"/>
      <c r="F736" s="149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  <c r="Z736" s="148"/>
    </row>
    <row r="737" spans="1:26" ht="15">
      <c r="A737" s="148"/>
      <c r="B737" s="148"/>
      <c r="C737" s="149"/>
      <c r="D737" s="149"/>
      <c r="E737" s="149"/>
      <c r="F737" s="149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  <c r="Z737" s="148"/>
    </row>
    <row r="738" spans="1:26" ht="15">
      <c r="A738" s="148"/>
      <c r="B738" s="148"/>
      <c r="C738" s="149"/>
      <c r="D738" s="149"/>
      <c r="E738" s="149"/>
      <c r="F738" s="149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  <c r="Z738" s="148"/>
    </row>
    <row r="739" spans="1:26" ht="15">
      <c r="A739" s="148"/>
      <c r="B739" s="148"/>
      <c r="C739" s="149"/>
      <c r="D739" s="149"/>
      <c r="E739" s="149"/>
      <c r="F739" s="149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  <c r="Z739" s="148"/>
    </row>
    <row r="740" spans="1:26" ht="15">
      <c r="A740" s="148"/>
      <c r="B740" s="148"/>
      <c r="C740" s="149"/>
      <c r="D740" s="149"/>
      <c r="E740" s="149"/>
      <c r="F740" s="149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  <c r="Z740" s="148"/>
    </row>
    <row r="741" spans="1:26" ht="15">
      <c r="A741" s="148"/>
      <c r="B741" s="148"/>
      <c r="C741" s="149"/>
      <c r="D741" s="149"/>
      <c r="E741" s="149"/>
      <c r="F741" s="149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  <c r="Z741" s="148"/>
    </row>
    <row r="742" spans="1:26" ht="15">
      <c r="A742" s="148"/>
      <c r="B742" s="148"/>
      <c r="C742" s="149"/>
      <c r="D742" s="149"/>
      <c r="E742" s="149"/>
      <c r="F742" s="149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  <c r="Z742" s="148"/>
    </row>
    <row r="743" spans="1:26" ht="15">
      <c r="A743" s="148"/>
      <c r="B743" s="148"/>
      <c r="C743" s="149"/>
      <c r="D743" s="149"/>
      <c r="E743" s="149"/>
      <c r="F743" s="149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  <c r="Z743" s="148"/>
    </row>
    <row r="744" spans="1:26" ht="15">
      <c r="A744" s="148"/>
      <c r="B744" s="148"/>
      <c r="C744" s="149"/>
      <c r="D744" s="149"/>
      <c r="E744" s="149"/>
      <c r="F744" s="149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  <c r="Z744" s="148"/>
    </row>
    <row r="745" spans="1:26" ht="15">
      <c r="A745" s="148"/>
      <c r="B745" s="148"/>
      <c r="C745" s="149"/>
      <c r="D745" s="149"/>
      <c r="E745" s="149"/>
      <c r="F745" s="149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  <c r="Z745" s="148"/>
    </row>
    <row r="746" spans="1:26" ht="15">
      <c r="A746" s="148"/>
      <c r="B746" s="148"/>
      <c r="C746" s="149"/>
      <c r="D746" s="149"/>
      <c r="E746" s="149"/>
      <c r="F746" s="149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  <c r="Z746" s="148"/>
    </row>
    <row r="747" spans="1:26" ht="15">
      <c r="A747" s="148"/>
      <c r="B747" s="148"/>
      <c r="C747" s="149"/>
      <c r="D747" s="149"/>
      <c r="E747" s="149"/>
      <c r="F747" s="149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  <c r="Z747" s="148"/>
    </row>
    <row r="748" spans="1:26" ht="15">
      <c r="A748" s="148"/>
      <c r="B748" s="148"/>
      <c r="C748" s="149"/>
      <c r="D748" s="149"/>
      <c r="E748" s="149"/>
      <c r="F748" s="149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  <c r="Z748" s="148"/>
    </row>
    <row r="749" spans="1:26" ht="15">
      <c r="A749" s="148"/>
      <c r="B749" s="148"/>
      <c r="C749" s="149"/>
      <c r="D749" s="149"/>
      <c r="E749" s="149"/>
      <c r="F749" s="149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  <c r="Z749" s="148"/>
    </row>
    <row r="750" spans="1:26" ht="15">
      <c r="A750" s="148"/>
      <c r="B750" s="148"/>
      <c r="C750" s="149"/>
      <c r="D750" s="149"/>
      <c r="E750" s="149"/>
      <c r="F750" s="149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  <c r="Z750" s="148"/>
    </row>
    <row r="751" spans="1:26" ht="15">
      <c r="A751" s="148"/>
      <c r="B751" s="148"/>
      <c r="C751" s="149"/>
      <c r="D751" s="149"/>
      <c r="E751" s="149"/>
      <c r="F751" s="149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  <c r="Z751" s="148"/>
    </row>
    <row r="752" spans="1:26" ht="15">
      <c r="A752" s="148"/>
      <c r="B752" s="148"/>
      <c r="C752" s="149"/>
      <c r="D752" s="149"/>
      <c r="E752" s="149"/>
      <c r="F752" s="149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  <c r="Z752" s="148"/>
    </row>
    <row r="753" spans="1:26" ht="15">
      <c r="A753" s="148"/>
      <c r="B753" s="148"/>
      <c r="C753" s="149"/>
      <c r="D753" s="149"/>
      <c r="E753" s="149"/>
      <c r="F753" s="149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  <c r="Z753" s="148"/>
    </row>
    <row r="754" spans="1:26" ht="15">
      <c r="A754" s="148"/>
      <c r="B754" s="148"/>
      <c r="C754" s="149"/>
      <c r="D754" s="149"/>
      <c r="E754" s="149"/>
      <c r="F754" s="149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  <c r="Z754" s="148"/>
    </row>
    <row r="755" spans="1:26" ht="15">
      <c r="A755" s="148"/>
      <c r="B755" s="148"/>
      <c r="C755" s="149"/>
      <c r="D755" s="149"/>
      <c r="E755" s="149"/>
      <c r="F755" s="149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  <c r="Z755" s="148"/>
    </row>
    <row r="756" spans="1:26" ht="15">
      <c r="A756" s="148"/>
      <c r="B756" s="148"/>
      <c r="C756" s="149"/>
      <c r="D756" s="149"/>
      <c r="E756" s="149"/>
      <c r="F756" s="149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  <c r="Z756" s="148"/>
    </row>
    <row r="757" spans="1:26" ht="15">
      <c r="A757" s="148"/>
      <c r="B757" s="148"/>
      <c r="C757" s="149"/>
      <c r="D757" s="149"/>
      <c r="E757" s="149"/>
      <c r="F757" s="149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  <c r="Z757" s="148"/>
    </row>
    <row r="758" spans="1:26" ht="15">
      <c r="A758" s="148"/>
      <c r="B758" s="148"/>
      <c r="C758" s="149"/>
      <c r="D758" s="149"/>
      <c r="E758" s="149"/>
      <c r="F758" s="149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  <c r="Z758" s="148"/>
    </row>
    <row r="759" spans="1:26" ht="15">
      <c r="A759" s="148"/>
      <c r="B759" s="148"/>
      <c r="C759" s="149"/>
      <c r="D759" s="149"/>
      <c r="E759" s="149"/>
      <c r="F759" s="149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  <c r="Z759" s="148"/>
    </row>
    <row r="760" spans="1:26" ht="15">
      <c r="A760" s="148"/>
      <c r="B760" s="148"/>
      <c r="C760" s="149"/>
      <c r="D760" s="149"/>
      <c r="E760" s="149"/>
      <c r="F760" s="149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  <c r="Z760" s="148"/>
    </row>
    <row r="761" spans="1:26" ht="15">
      <c r="A761" s="148"/>
      <c r="B761" s="148"/>
      <c r="C761" s="149"/>
      <c r="D761" s="149"/>
      <c r="E761" s="149"/>
      <c r="F761" s="149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  <c r="Z761" s="148"/>
    </row>
    <row r="762" spans="1:26" ht="15">
      <c r="A762" s="148"/>
      <c r="B762" s="148"/>
      <c r="C762" s="149"/>
      <c r="D762" s="149"/>
      <c r="E762" s="149"/>
      <c r="F762" s="149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  <c r="Z762" s="148"/>
    </row>
    <row r="763" spans="1:26" ht="15">
      <c r="A763" s="148"/>
      <c r="B763" s="148"/>
      <c r="C763" s="149"/>
      <c r="D763" s="149"/>
      <c r="E763" s="149"/>
      <c r="F763" s="149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  <c r="Z763" s="148"/>
    </row>
    <row r="764" spans="1:26" ht="15">
      <c r="A764" s="148"/>
      <c r="B764" s="148"/>
      <c r="C764" s="149"/>
      <c r="D764" s="149"/>
      <c r="E764" s="149"/>
      <c r="F764" s="149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  <c r="Z764" s="148"/>
    </row>
    <row r="765" spans="1:26" ht="15">
      <c r="A765" s="148"/>
      <c r="B765" s="148"/>
      <c r="C765" s="149"/>
      <c r="D765" s="149"/>
      <c r="E765" s="149"/>
      <c r="F765" s="149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  <c r="Z765" s="148"/>
    </row>
    <row r="766" spans="1:26" ht="15">
      <c r="A766" s="148"/>
      <c r="B766" s="148"/>
      <c r="C766" s="149"/>
      <c r="D766" s="149"/>
      <c r="E766" s="149"/>
      <c r="F766" s="149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  <c r="Z766" s="148"/>
    </row>
    <row r="767" spans="1:26" ht="15">
      <c r="A767" s="148"/>
      <c r="B767" s="148"/>
      <c r="C767" s="149"/>
      <c r="D767" s="149"/>
      <c r="E767" s="149"/>
      <c r="F767" s="149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  <c r="Z767" s="148"/>
    </row>
    <row r="768" spans="1:26" ht="15">
      <c r="A768" s="148"/>
      <c r="B768" s="148"/>
      <c r="C768" s="149"/>
      <c r="D768" s="149"/>
      <c r="E768" s="149"/>
      <c r="F768" s="149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  <c r="Z768" s="148"/>
    </row>
    <row r="769" spans="1:26" ht="15">
      <c r="A769" s="148"/>
      <c r="B769" s="148"/>
      <c r="C769" s="149"/>
      <c r="D769" s="149"/>
      <c r="E769" s="149"/>
      <c r="F769" s="149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  <c r="Z769" s="148"/>
    </row>
    <row r="770" spans="1:26" ht="15">
      <c r="A770" s="148"/>
      <c r="B770" s="148"/>
      <c r="C770" s="149"/>
      <c r="D770" s="149"/>
      <c r="E770" s="149"/>
      <c r="F770" s="149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  <c r="Z770" s="148"/>
    </row>
    <row r="771" spans="1:26" ht="15">
      <c r="A771" s="148"/>
      <c r="B771" s="148"/>
      <c r="C771" s="149"/>
      <c r="D771" s="149"/>
      <c r="E771" s="149"/>
      <c r="F771" s="149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  <c r="Z771" s="148"/>
    </row>
    <row r="772" spans="1:26" ht="15">
      <c r="A772" s="148"/>
      <c r="B772" s="148"/>
      <c r="C772" s="149"/>
      <c r="D772" s="149"/>
      <c r="E772" s="149"/>
      <c r="F772" s="149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  <c r="Z772" s="148"/>
    </row>
    <row r="773" spans="1:26" ht="15">
      <c r="A773" s="148"/>
      <c r="B773" s="148"/>
      <c r="C773" s="149"/>
      <c r="D773" s="149"/>
      <c r="E773" s="149"/>
      <c r="F773" s="149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  <c r="Z773" s="148"/>
    </row>
    <row r="774" spans="1:26" ht="15">
      <c r="A774" s="148"/>
      <c r="B774" s="148"/>
      <c r="C774" s="149"/>
      <c r="D774" s="149"/>
      <c r="E774" s="149"/>
      <c r="F774" s="149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  <c r="Z774" s="148"/>
    </row>
    <row r="775" spans="1:26" ht="15">
      <c r="A775" s="148"/>
      <c r="B775" s="148"/>
      <c r="C775" s="149"/>
      <c r="D775" s="149"/>
      <c r="E775" s="149"/>
      <c r="F775" s="149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  <c r="Z775" s="148"/>
    </row>
    <row r="776" spans="1:26" ht="15">
      <c r="A776" s="148"/>
      <c r="B776" s="148"/>
      <c r="C776" s="149"/>
      <c r="D776" s="149"/>
      <c r="E776" s="149"/>
      <c r="F776" s="149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  <c r="Z776" s="148"/>
    </row>
    <row r="777" spans="1:26" ht="15">
      <c r="A777" s="148"/>
      <c r="B777" s="148"/>
      <c r="C777" s="149"/>
      <c r="D777" s="149"/>
      <c r="E777" s="149"/>
      <c r="F777" s="149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  <c r="Z777" s="148"/>
    </row>
    <row r="778" spans="1:26" ht="15">
      <c r="A778" s="148"/>
      <c r="B778" s="148"/>
      <c r="C778" s="149"/>
      <c r="D778" s="149"/>
      <c r="E778" s="149"/>
      <c r="F778" s="149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  <c r="Z778" s="148"/>
    </row>
    <row r="779" spans="1:26" ht="15">
      <c r="A779" s="148"/>
      <c r="B779" s="148"/>
      <c r="C779" s="149"/>
      <c r="D779" s="149"/>
      <c r="E779" s="149"/>
      <c r="F779" s="149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  <c r="Z779" s="148"/>
    </row>
    <row r="780" spans="1:26" ht="15">
      <c r="A780" s="148"/>
      <c r="B780" s="148"/>
      <c r="C780" s="149"/>
      <c r="D780" s="149"/>
      <c r="E780" s="149"/>
      <c r="F780" s="149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  <c r="Z780" s="148"/>
    </row>
    <row r="781" spans="1:26" ht="15">
      <c r="A781" s="148"/>
      <c r="B781" s="148"/>
      <c r="C781" s="149"/>
      <c r="D781" s="149"/>
      <c r="E781" s="149"/>
      <c r="F781" s="149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  <c r="Z781" s="148"/>
    </row>
    <row r="782" spans="1:26" ht="15">
      <c r="A782" s="148"/>
      <c r="B782" s="148"/>
      <c r="C782" s="149"/>
      <c r="D782" s="149"/>
      <c r="E782" s="149"/>
      <c r="F782" s="149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  <c r="Z782" s="148"/>
    </row>
    <row r="783" spans="1:26" ht="15">
      <c r="A783" s="148"/>
      <c r="B783" s="148"/>
      <c r="C783" s="149"/>
      <c r="D783" s="149"/>
      <c r="E783" s="149"/>
      <c r="F783" s="149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  <c r="Z783" s="148"/>
    </row>
    <row r="784" spans="1:26" ht="15">
      <c r="A784" s="148"/>
      <c r="B784" s="148"/>
      <c r="C784" s="149"/>
      <c r="D784" s="149"/>
      <c r="E784" s="149"/>
      <c r="F784" s="149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  <c r="Z784" s="148"/>
    </row>
    <row r="785" spans="1:26" ht="15">
      <c r="A785" s="148"/>
      <c r="B785" s="148"/>
      <c r="C785" s="149"/>
      <c r="D785" s="149"/>
      <c r="E785" s="149"/>
      <c r="F785" s="149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  <c r="Z785" s="148"/>
    </row>
    <row r="786" spans="1:26" ht="15">
      <c r="A786" s="148"/>
      <c r="B786" s="148"/>
      <c r="C786" s="149"/>
      <c r="D786" s="149"/>
      <c r="E786" s="149"/>
      <c r="F786" s="149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  <c r="Z786" s="148"/>
    </row>
    <row r="787" spans="1:26" ht="15">
      <c r="A787" s="148"/>
      <c r="B787" s="148"/>
      <c r="C787" s="149"/>
      <c r="D787" s="149"/>
      <c r="E787" s="149"/>
      <c r="F787" s="149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  <c r="Z787" s="148"/>
    </row>
    <row r="788" spans="1:26" ht="15">
      <c r="A788" s="148"/>
      <c r="B788" s="148"/>
      <c r="C788" s="149"/>
      <c r="D788" s="149"/>
      <c r="E788" s="149"/>
      <c r="F788" s="149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  <c r="Z788" s="148"/>
    </row>
    <row r="789" spans="1:26" ht="15">
      <c r="A789" s="148"/>
      <c r="B789" s="148"/>
      <c r="C789" s="149"/>
      <c r="D789" s="149"/>
      <c r="E789" s="149"/>
      <c r="F789" s="149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  <c r="Z789" s="148"/>
    </row>
    <row r="790" spans="1:26" ht="15">
      <c r="A790" s="148"/>
      <c r="B790" s="148"/>
      <c r="C790" s="149"/>
      <c r="D790" s="149"/>
      <c r="E790" s="149"/>
      <c r="F790" s="149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  <c r="Z790" s="148"/>
    </row>
    <row r="791" spans="1:26" ht="15">
      <c r="A791" s="148"/>
      <c r="B791" s="148"/>
      <c r="C791" s="149"/>
      <c r="D791" s="149"/>
      <c r="E791" s="149"/>
      <c r="F791" s="149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  <c r="Z791" s="148"/>
    </row>
    <row r="792" spans="1:26" ht="15">
      <c r="A792" s="148"/>
      <c r="B792" s="148"/>
      <c r="C792" s="149"/>
      <c r="D792" s="149"/>
      <c r="E792" s="149"/>
      <c r="F792" s="149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  <c r="Z792" s="148"/>
    </row>
    <row r="793" spans="1:26" ht="15">
      <c r="A793" s="148"/>
      <c r="B793" s="148"/>
      <c r="C793" s="149"/>
      <c r="D793" s="149"/>
      <c r="E793" s="149"/>
      <c r="F793" s="149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  <c r="Z793" s="148"/>
    </row>
    <row r="794" spans="1:26" ht="15">
      <c r="A794" s="148"/>
      <c r="B794" s="148"/>
      <c r="C794" s="149"/>
      <c r="D794" s="149"/>
      <c r="E794" s="149"/>
      <c r="F794" s="149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  <c r="Z794" s="148"/>
    </row>
    <row r="795" spans="1:26" ht="15">
      <c r="A795" s="148"/>
      <c r="B795" s="148"/>
      <c r="C795" s="149"/>
      <c r="D795" s="149"/>
      <c r="E795" s="149"/>
      <c r="F795" s="149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  <c r="Z795" s="148"/>
    </row>
    <row r="796" spans="1:26" ht="15">
      <c r="A796" s="148"/>
      <c r="B796" s="148"/>
      <c r="C796" s="149"/>
      <c r="D796" s="149"/>
      <c r="E796" s="149"/>
      <c r="F796" s="149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  <c r="Z796" s="148"/>
    </row>
    <row r="797" spans="1:26" ht="15">
      <c r="A797" s="148"/>
      <c r="B797" s="148"/>
      <c r="C797" s="149"/>
      <c r="D797" s="149"/>
      <c r="E797" s="149"/>
      <c r="F797" s="149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  <c r="Z797" s="148"/>
    </row>
    <row r="798" spans="1:26" ht="15">
      <c r="A798" s="148"/>
      <c r="B798" s="148"/>
      <c r="C798" s="149"/>
      <c r="D798" s="149"/>
      <c r="E798" s="149"/>
      <c r="F798" s="149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  <c r="Z798" s="148"/>
    </row>
    <row r="799" spans="1:26" ht="15">
      <c r="A799" s="148"/>
      <c r="B799" s="148"/>
      <c r="C799" s="149"/>
      <c r="D799" s="149"/>
      <c r="E799" s="149"/>
      <c r="F799" s="149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  <c r="Z799" s="148"/>
    </row>
    <row r="800" spans="1:26" ht="15">
      <c r="A800" s="148"/>
      <c r="B800" s="148"/>
      <c r="C800" s="149"/>
      <c r="D800" s="149"/>
      <c r="E800" s="149"/>
      <c r="F800" s="149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  <c r="Z800" s="148"/>
    </row>
    <row r="801" spans="1:26" ht="15">
      <c r="A801" s="148"/>
      <c r="B801" s="148"/>
      <c r="C801" s="149"/>
      <c r="D801" s="149"/>
      <c r="E801" s="149"/>
      <c r="F801" s="149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  <c r="Z801" s="148"/>
    </row>
    <row r="802" spans="1:26" ht="15">
      <c r="A802" s="148"/>
      <c r="B802" s="148"/>
      <c r="C802" s="149"/>
      <c r="D802" s="149"/>
      <c r="E802" s="149"/>
      <c r="F802" s="149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  <c r="Z802" s="148"/>
    </row>
    <row r="803" spans="1:26" ht="15">
      <c r="A803" s="148"/>
      <c r="B803" s="148"/>
      <c r="C803" s="149"/>
      <c r="D803" s="149"/>
      <c r="E803" s="149"/>
      <c r="F803" s="149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  <c r="Z803" s="148"/>
    </row>
    <row r="804" spans="1:26" ht="15">
      <c r="A804" s="148"/>
      <c r="B804" s="148"/>
      <c r="C804" s="149"/>
      <c r="D804" s="149"/>
      <c r="E804" s="149"/>
      <c r="F804" s="149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  <c r="Z804" s="148"/>
    </row>
    <row r="805" spans="1:26" ht="15">
      <c r="A805" s="148"/>
      <c r="B805" s="148"/>
      <c r="C805" s="149"/>
      <c r="D805" s="149"/>
      <c r="E805" s="149"/>
      <c r="F805" s="149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  <c r="Z805" s="148"/>
    </row>
    <row r="806" spans="1:26" ht="15">
      <c r="A806" s="148"/>
      <c r="B806" s="148"/>
      <c r="C806" s="149"/>
      <c r="D806" s="149"/>
      <c r="E806" s="149"/>
      <c r="F806" s="149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</row>
    <row r="807" spans="1:26" ht="15">
      <c r="A807" s="148"/>
      <c r="B807" s="148"/>
      <c r="C807" s="149"/>
      <c r="D807" s="149"/>
      <c r="E807" s="149"/>
      <c r="F807" s="149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</row>
    <row r="808" spans="1:26" ht="15">
      <c r="A808" s="148"/>
      <c r="B808" s="148"/>
      <c r="C808" s="149"/>
      <c r="D808" s="149"/>
      <c r="E808" s="149"/>
      <c r="F808" s="149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</row>
    <row r="809" spans="1:26" ht="15">
      <c r="A809" s="148"/>
      <c r="B809" s="148"/>
      <c r="C809" s="149"/>
      <c r="D809" s="149"/>
      <c r="E809" s="149"/>
      <c r="F809" s="149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</row>
    <row r="810" spans="1:26" ht="15">
      <c r="A810" s="148"/>
      <c r="B810" s="148"/>
      <c r="C810" s="149"/>
      <c r="D810" s="149"/>
      <c r="E810" s="149"/>
      <c r="F810" s="149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</row>
    <row r="811" spans="1:26" ht="15">
      <c r="A811" s="148"/>
      <c r="B811" s="148"/>
      <c r="C811" s="149"/>
      <c r="D811" s="149"/>
      <c r="E811" s="149"/>
      <c r="F811" s="149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</row>
    <row r="812" spans="1:26" ht="15">
      <c r="A812" s="148"/>
      <c r="B812" s="148"/>
      <c r="C812" s="149"/>
      <c r="D812" s="149"/>
      <c r="E812" s="149"/>
      <c r="F812" s="149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</row>
    <row r="813" spans="1:26" ht="15">
      <c r="A813" s="148"/>
      <c r="B813" s="148"/>
      <c r="C813" s="149"/>
      <c r="D813" s="149"/>
      <c r="E813" s="149"/>
      <c r="F813" s="149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</row>
    <row r="814" spans="1:26" ht="15">
      <c r="A814" s="148"/>
      <c r="B814" s="148"/>
      <c r="C814" s="149"/>
      <c r="D814" s="149"/>
      <c r="E814" s="149"/>
      <c r="F814" s="149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</row>
    <row r="815" spans="1:26" ht="15">
      <c r="A815" s="148"/>
      <c r="B815" s="148"/>
      <c r="C815" s="149"/>
      <c r="D815" s="149"/>
      <c r="E815" s="149"/>
      <c r="F815" s="149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</row>
    <row r="816" spans="1:26" ht="15">
      <c r="A816" s="148"/>
      <c r="B816" s="148"/>
      <c r="C816" s="149"/>
      <c r="D816" s="149"/>
      <c r="E816" s="149"/>
      <c r="F816" s="149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</row>
    <row r="817" spans="1:26" ht="15">
      <c r="A817" s="148"/>
      <c r="B817" s="148"/>
      <c r="C817" s="149"/>
      <c r="D817" s="149"/>
      <c r="E817" s="149"/>
      <c r="F817" s="149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</row>
    <row r="818" spans="1:26" ht="15">
      <c r="A818" s="148"/>
      <c r="B818" s="148"/>
      <c r="C818" s="149"/>
      <c r="D818" s="149"/>
      <c r="E818" s="149"/>
      <c r="F818" s="149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</row>
    <row r="819" spans="1:26" ht="15">
      <c r="A819" s="148"/>
      <c r="B819" s="148"/>
      <c r="C819" s="149"/>
      <c r="D819" s="149"/>
      <c r="E819" s="149"/>
      <c r="F819" s="149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</row>
    <row r="820" spans="1:26" ht="15">
      <c r="A820" s="148"/>
      <c r="B820" s="148"/>
      <c r="C820" s="149"/>
      <c r="D820" s="149"/>
      <c r="E820" s="149"/>
      <c r="F820" s="149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</row>
    <row r="821" spans="1:26" ht="15">
      <c r="A821" s="148"/>
      <c r="B821" s="148"/>
      <c r="C821" s="149"/>
      <c r="D821" s="149"/>
      <c r="E821" s="149"/>
      <c r="F821" s="149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</row>
    <row r="822" spans="1:26" ht="15">
      <c r="A822" s="148"/>
      <c r="B822" s="148"/>
      <c r="C822" s="149"/>
      <c r="D822" s="149"/>
      <c r="E822" s="149"/>
      <c r="F822" s="149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</row>
    <row r="823" spans="1:26" ht="15">
      <c r="A823" s="148"/>
      <c r="B823" s="148"/>
      <c r="C823" s="149"/>
      <c r="D823" s="149"/>
      <c r="E823" s="149"/>
      <c r="F823" s="149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</row>
    <row r="824" spans="1:26" ht="15">
      <c r="A824" s="148"/>
      <c r="B824" s="148"/>
      <c r="C824" s="149"/>
      <c r="D824" s="149"/>
      <c r="E824" s="149"/>
      <c r="F824" s="149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</row>
    <row r="825" spans="1:26" ht="15">
      <c r="A825" s="148"/>
      <c r="B825" s="148"/>
      <c r="C825" s="149"/>
      <c r="D825" s="149"/>
      <c r="E825" s="149"/>
      <c r="F825" s="149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</row>
    <row r="826" spans="1:26" ht="15">
      <c r="A826" s="148"/>
      <c r="B826" s="148"/>
      <c r="C826" s="149"/>
      <c r="D826" s="149"/>
      <c r="E826" s="149"/>
      <c r="F826" s="149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</row>
    <row r="827" spans="1:26" ht="15">
      <c r="A827" s="148"/>
      <c r="B827" s="148"/>
      <c r="C827" s="149"/>
      <c r="D827" s="149"/>
      <c r="E827" s="149"/>
      <c r="F827" s="149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</row>
    <row r="828" spans="1:26" ht="15">
      <c r="A828" s="148"/>
      <c r="B828" s="148"/>
      <c r="C828" s="149"/>
      <c r="D828" s="149"/>
      <c r="E828" s="149"/>
      <c r="F828" s="149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</row>
    <row r="829" spans="1:26" ht="15">
      <c r="A829" s="148"/>
      <c r="B829" s="148"/>
      <c r="C829" s="149"/>
      <c r="D829" s="149"/>
      <c r="E829" s="149"/>
      <c r="F829" s="149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</row>
    <row r="830" spans="1:26" ht="15">
      <c r="A830" s="148"/>
      <c r="B830" s="148"/>
      <c r="C830" s="149"/>
      <c r="D830" s="149"/>
      <c r="E830" s="149"/>
      <c r="F830" s="149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</row>
    <row r="831" spans="1:26" ht="15">
      <c r="A831" s="148"/>
      <c r="B831" s="148"/>
      <c r="C831" s="149"/>
      <c r="D831" s="149"/>
      <c r="E831" s="149"/>
      <c r="F831" s="149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</row>
    <row r="832" spans="1:26" ht="15">
      <c r="A832" s="148"/>
      <c r="B832" s="148"/>
      <c r="C832" s="149"/>
      <c r="D832" s="149"/>
      <c r="E832" s="149"/>
      <c r="F832" s="149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</row>
    <row r="833" spans="1:26" ht="15">
      <c r="A833" s="148"/>
      <c r="B833" s="148"/>
      <c r="C833" s="149"/>
      <c r="D833" s="149"/>
      <c r="E833" s="149"/>
      <c r="F833" s="149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</row>
    <row r="834" spans="1:26" ht="15">
      <c r="A834" s="148"/>
      <c r="B834" s="148"/>
      <c r="C834" s="149"/>
      <c r="D834" s="149"/>
      <c r="E834" s="149"/>
      <c r="F834" s="149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</row>
    <row r="835" spans="1:26" ht="15">
      <c r="A835" s="148"/>
      <c r="B835" s="148"/>
      <c r="C835" s="149"/>
      <c r="D835" s="149"/>
      <c r="E835" s="149"/>
      <c r="F835" s="149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</row>
    <row r="836" spans="1:26" ht="15">
      <c r="A836" s="148"/>
      <c r="B836" s="148"/>
      <c r="C836" s="149"/>
      <c r="D836" s="149"/>
      <c r="E836" s="149"/>
      <c r="F836" s="149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  <c r="Z836" s="148"/>
    </row>
    <row r="837" spans="1:26" ht="15">
      <c r="A837" s="148"/>
      <c r="B837" s="148"/>
      <c r="C837" s="149"/>
      <c r="D837" s="149"/>
      <c r="E837" s="149"/>
      <c r="F837" s="149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  <c r="Z837" s="148"/>
    </row>
    <row r="838" spans="1:26" ht="15">
      <c r="A838" s="148"/>
      <c r="B838" s="148"/>
      <c r="C838" s="149"/>
      <c r="D838" s="149"/>
      <c r="E838" s="149"/>
      <c r="F838" s="149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  <c r="Z838" s="148"/>
    </row>
    <row r="839" spans="1:26" ht="15">
      <c r="A839" s="148"/>
      <c r="B839" s="148"/>
      <c r="C839" s="149"/>
      <c r="D839" s="149"/>
      <c r="E839" s="149"/>
      <c r="F839" s="149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  <c r="Z839" s="148"/>
    </row>
    <row r="840" spans="1:26" ht="15">
      <c r="A840" s="148"/>
      <c r="B840" s="148"/>
      <c r="C840" s="149"/>
      <c r="D840" s="149"/>
      <c r="E840" s="149"/>
      <c r="F840" s="149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  <c r="Z840" s="148"/>
    </row>
    <row r="841" spans="1:26" ht="15">
      <c r="A841" s="148"/>
      <c r="B841" s="148"/>
      <c r="C841" s="149"/>
      <c r="D841" s="149"/>
      <c r="E841" s="149"/>
      <c r="F841" s="149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  <c r="Z841" s="148"/>
    </row>
    <row r="842" spans="1:26" ht="15">
      <c r="A842" s="148"/>
      <c r="B842" s="148"/>
      <c r="C842" s="149"/>
      <c r="D842" s="149"/>
      <c r="E842" s="149"/>
      <c r="F842" s="149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  <c r="Z842" s="148"/>
    </row>
    <row r="843" spans="1:26" ht="15">
      <c r="A843" s="148"/>
      <c r="B843" s="148"/>
      <c r="C843" s="149"/>
      <c r="D843" s="149"/>
      <c r="E843" s="149"/>
      <c r="F843" s="149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  <c r="Z843" s="148"/>
    </row>
    <row r="844" spans="1:26" ht="15">
      <c r="A844" s="148"/>
      <c r="B844" s="148"/>
      <c r="C844" s="149"/>
      <c r="D844" s="149"/>
      <c r="E844" s="149"/>
      <c r="F844" s="149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  <c r="Z844" s="148"/>
    </row>
    <row r="845" spans="1:26" ht="15">
      <c r="A845" s="148"/>
      <c r="B845" s="148"/>
      <c r="C845" s="149"/>
      <c r="D845" s="149"/>
      <c r="E845" s="149"/>
      <c r="F845" s="149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</row>
    <row r="846" spans="1:26" ht="15">
      <c r="A846" s="148"/>
      <c r="B846" s="148"/>
      <c r="C846" s="149"/>
      <c r="D846" s="149"/>
      <c r="E846" s="149"/>
      <c r="F846" s="149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</row>
    <row r="847" spans="1:26" ht="15">
      <c r="A847" s="148"/>
      <c r="B847" s="148"/>
      <c r="C847" s="149"/>
      <c r="D847" s="149"/>
      <c r="E847" s="149"/>
      <c r="F847" s="149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  <c r="Z847" s="148"/>
    </row>
    <row r="848" spans="1:26" ht="15">
      <c r="A848" s="148"/>
      <c r="B848" s="148"/>
      <c r="C848" s="149"/>
      <c r="D848" s="149"/>
      <c r="E848" s="149"/>
      <c r="F848" s="149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  <c r="Z848" s="148"/>
    </row>
    <row r="849" spans="1:26" ht="15">
      <c r="A849" s="148"/>
      <c r="B849" s="148"/>
      <c r="C849" s="149"/>
      <c r="D849" s="149"/>
      <c r="E849" s="149"/>
      <c r="F849" s="149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  <c r="Z849" s="148"/>
    </row>
    <row r="850" spans="1:26" ht="15">
      <c r="A850" s="148"/>
      <c r="B850" s="148"/>
      <c r="C850" s="149"/>
      <c r="D850" s="149"/>
      <c r="E850" s="149"/>
      <c r="F850" s="149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  <c r="Z850" s="148"/>
    </row>
    <row r="851" spans="1:26" ht="15">
      <c r="A851" s="148"/>
      <c r="B851" s="148"/>
      <c r="C851" s="149"/>
      <c r="D851" s="149"/>
      <c r="E851" s="149"/>
      <c r="F851" s="149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  <c r="Z851" s="148"/>
    </row>
    <row r="852" spans="1:26" ht="15">
      <c r="A852" s="148"/>
      <c r="B852" s="148"/>
      <c r="C852" s="149"/>
      <c r="D852" s="149"/>
      <c r="E852" s="149"/>
      <c r="F852" s="149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  <c r="Z852" s="148"/>
    </row>
    <row r="853" spans="1:26" ht="15">
      <c r="A853" s="148"/>
      <c r="B853" s="148"/>
      <c r="C853" s="149"/>
      <c r="D853" s="149"/>
      <c r="E853" s="149"/>
      <c r="F853" s="149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  <c r="Z853" s="148"/>
    </row>
    <row r="854" spans="1:26" ht="15">
      <c r="A854" s="148"/>
      <c r="B854" s="148"/>
      <c r="C854" s="149"/>
      <c r="D854" s="149"/>
      <c r="E854" s="149"/>
      <c r="F854" s="149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  <c r="Z854" s="148"/>
    </row>
    <row r="855" spans="1:26" ht="15">
      <c r="A855" s="148"/>
      <c r="B855" s="148"/>
      <c r="C855" s="149"/>
      <c r="D855" s="149"/>
      <c r="E855" s="149"/>
      <c r="F855" s="149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  <c r="Z855" s="148"/>
    </row>
    <row r="856" spans="1:26" ht="15">
      <c r="A856" s="148"/>
      <c r="B856" s="148"/>
      <c r="C856" s="149"/>
      <c r="D856" s="149"/>
      <c r="E856" s="149"/>
      <c r="F856" s="149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  <c r="Z856" s="148"/>
    </row>
    <row r="857" spans="1:26" ht="15">
      <c r="A857" s="148"/>
      <c r="B857" s="148"/>
      <c r="C857" s="149"/>
      <c r="D857" s="149"/>
      <c r="E857" s="149"/>
      <c r="F857" s="149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  <c r="Z857" s="148"/>
    </row>
    <row r="858" spans="1:26" ht="15">
      <c r="A858" s="148"/>
      <c r="B858" s="148"/>
      <c r="C858" s="149"/>
      <c r="D858" s="149"/>
      <c r="E858" s="149"/>
      <c r="F858" s="149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  <c r="Z858" s="148"/>
    </row>
    <row r="859" spans="1:26" ht="15">
      <c r="A859" s="148"/>
      <c r="B859" s="148"/>
      <c r="C859" s="149"/>
      <c r="D859" s="149"/>
      <c r="E859" s="149"/>
      <c r="F859" s="149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  <c r="Z859" s="148"/>
    </row>
    <row r="860" spans="1:26" ht="15">
      <c r="A860" s="148"/>
      <c r="B860" s="148"/>
      <c r="C860" s="149"/>
      <c r="D860" s="149"/>
      <c r="E860" s="149"/>
      <c r="F860" s="149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  <c r="Z860" s="148"/>
    </row>
    <row r="861" spans="1:26" ht="15">
      <c r="A861" s="148"/>
      <c r="B861" s="148"/>
      <c r="C861" s="149"/>
      <c r="D861" s="149"/>
      <c r="E861" s="149"/>
      <c r="F861" s="149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  <c r="Z861" s="148"/>
    </row>
    <row r="862" spans="1:26" ht="15">
      <c r="A862" s="148"/>
      <c r="B862" s="148"/>
      <c r="C862" s="149"/>
      <c r="D862" s="149"/>
      <c r="E862" s="149"/>
      <c r="F862" s="149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  <c r="Z862" s="148"/>
    </row>
    <row r="863" spans="1:26" ht="15">
      <c r="A863" s="148"/>
      <c r="B863" s="148"/>
      <c r="C863" s="149"/>
      <c r="D863" s="149"/>
      <c r="E863" s="149"/>
      <c r="F863" s="149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  <c r="Z863" s="148"/>
    </row>
    <row r="864" spans="1:26" ht="15">
      <c r="A864" s="148"/>
      <c r="B864" s="148"/>
      <c r="C864" s="149"/>
      <c r="D864" s="149"/>
      <c r="E864" s="149"/>
      <c r="F864" s="149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  <c r="Z864" s="148"/>
    </row>
    <row r="865" spans="1:26" ht="15">
      <c r="A865" s="148"/>
      <c r="B865" s="148"/>
      <c r="C865" s="149"/>
      <c r="D865" s="149"/>
      <c r="E865" s="149"/>
      <c r="F865" s="149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  <c r="Z865" s="148"/>
    </row>
    <row r="866" spans="1:26" ht="15">
      <c r="A866" s="148"/>
      <c r="B866" s="148"/>
      <c r="C866" s="149"/>
      <c r="D866" s="149"/>
      <c r="E866" s="149"/>
      <c r="F866" s="149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  <c r="Z866" s="148"/>
    </row>
    <row r="867" spans="1:26" ht="15">
      <c r="A867" s="148"/>
      <c r="B867" s="148"/>
      <c r="C867" s="149"/>
      <c r="D867" s="149"/>
      <c r="E867" s="149"/>
      <c r="F867" s="149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  <c r="Z867" s="148"/>
    </row>
    <row r="868" spans="1:26" ht="15">
      <c r="A868" s="148"/>
      <c r="B868" s="148"/>
      <c r="C868" s="149"/>
      <c r="D868" s="149"/>
      <c r="E868" s="149"/>
      <c r="F868" s="149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  <c r="Z868" s="148"/>
    </row>
    <row r="869" spans="1:26" ht="15">
      <c r="A869" s="148"/>
      <c r="B869" s="148"/>
      <c r="C869" s="149"/>
      <c r="D869" s="149"/>
      <c r="E869" s="149"/>
      <c r="F869" s="149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  <c r="Z869" s="148"/>
    </row>
    <row r="870" spans="1:26" ht="15">
      <c r="A870" s="148"/>
      <c r="B870" s="148"/>
      <c r="C870" s="149"/>
      <c r="D870" s="149"/>
      <c r="E870" s="149"/>
      <c r="F870" s="149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  <c r="Z870" s="148"/>
    </row>
    <row r="871" spans="1:26" ht="15">
      <c r="A871" s="148"/>
      <c r="B871" s="148"/>
      <c r="C871" s="149"/>
      <c r="D871" s="149"/>
      <c r="E871" s="149"/>
      <c r="F871" s="149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  <c r="Z871" s="148"/>
    </row>
    <row r="872" spans="1:26" ht="15">
      <c r="A872" s="148"/>
      <c r="B872" s="148"/>
      <c r="C872" s="149"/>
      <c r="D872" s="149"/>
      <c r="E872" s="149"/>
      <c r="F872" s="149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  <c r="Z872" s="148"/>
    </row>
    <row r="873" spans="1:26" ht="15">
      <c r="A873" s="148"/>
      <c r="B873" s="148"/>
      <c r="C873" s="149"/>
      <c r="D873" s="149"/>
      <c r="E873" s="149"/>
      <c r="F873" s="149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</row>
    <row r="874" spans="1:26" ht="15">
      <c r="A874" s="148"/>
      <c r="B874" s="148"/>
      <c r="C874" s="149"/>
      <c r="D874" s="149"/>
      <c r="E874" s="149"/>
      <c r="F874" s="149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</row>
    <row r="875" spans="1:26" ht="15">
      <c r="A875" s="148"/>
      <c r="B875" s="148"/>
      <c r="C875" s="149"/>
      <c r="D875" s="149"/>
      <c r="E875" s="149"/>
      <c r="F875" s="149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</row>
    <row r="876" spans="1:26" ht="15">
      <c r="A876" s="148"/>
      <c r="B876" s="148"/>
      <c r="C876" s="149"/>
      <c r="D876" s="149"/>
      <c r="E876" s="149"/>
      <c r="F876" s="149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</row>
    <row r="877" spans="1:26" ht="15">
      <c r="A877" s="148"/>
      <c r="B877" s="148"/>
      <c r="C877" s="149"/>
      <c r="D877" s="149"/>
      <c r="E877" s="149"/>
      <c r="F877" s="149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  <c r="Z877" s="148"/>
    </row>
    <row r="878" spans="1:26" ht="15">
      <c r="A878" s="148"/>
      <c r="B878" s="148"/>
      <c r="C878" s="149"/>
      <c r="D878" s="149"/>
      <c r="E878" s="149"/>
      <c r="F878" s="149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  <c r="Z878" s="148"/>
    </row>
    <row r="879" spans="1:26" ht="15">
      <c r="A879" s="148"/>
      <c r="B879" s="148"/>
      <c r="C879" s="149"/>
      <c r="D879" s="149"/>
      <c r="E879" s="149"/>
      <c r="F879" s="149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  <c r="Z879" s="148"/>
    </row>
    <row r="880" spans="1:26" ht="15">
      <c r="A880" s="148"/>
      <c r="B880" s="148"/>
      <c r="C880" s="149"/>
      <c r="D880" s="149"/>
      <c r="E880" s="149"/>
      <c r="F880" s="149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  <c r="Z880" s="148"/>
    </row>
    <row r="881" spans="1:26" ht="15">
      <c r="A881" s="148"/>
      <c r="B881" s="148"/>
      <c r="C881" s="149"/>
      <c r="D881" s="149"/>
      <c r="E881" s="149"/>
      <c r="F881" s="149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</row>
    <row r="882" spans="1:26" ht="15">
      <c r="A882" s="148"/>
      <c r="B882" s="148"/>
      <c r="C882" s="149"/>
      <c r="D882" s="149"/>
      <c r="E882" s="149"/>
      <c r="F882" s="149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</row>
    <row r="883" spans="1:26" ht="15">
      <c r="A883" s="148"/>
      <c r="B883" s="148"/>
      <c r="C883" s="149"/>
      <c r="D883" s="149"/>
      <c r="E883" s="149"/>
      <c r="F883" s="149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  <c r="Z883" s="148"/>
    </row>
    <row r="884" spans="1:26" ht="15">
      <c r="A884" s="148"/>
      <c r="B884" s="148"/>
      <c r="C884" s="149"/>
      <c r="D884" s="149"/>
      <c r="E884" s="149"/>
      <c r="F884" s="149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  <c r="Z884" s="148"/>
    </row>
    <row r="885" spans="1:26" ht="15">
      <c r="A885" s="148"/>
      <c r="B885" s="148"/>
      <c r="C885" s="149"/>
      <c r="D885" s="149"/>
      <c r="E885" s="149"/>
      <c r="F885" s="149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</row>
    <row r="886" spans="1:26" ht="15">
      <c r="A886" s="148"/>
      <c r="B886" s="148"/>
      <c r="C886" s="149"/>
      <c r="D886" s="149"/>
      <c r="E886" s="149"/>
      <c r="F886" s="149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  <c r="Z886" s="148"/>
    </row>
    <row r="887" spans="1:26" ht="15">
      <c r="A887" s="148"/>
      <c r="B887" s="148"/>
      <c r="C887" s="149"/>
      <c r="D887" s="149"/>
      <c r="E887" s="149"/>
      <c r="F887" s="149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  <c r="Z887" s="148"/>
    </row>
    <row r="888" spans="1:26" ht="15">
      <c r="A888" s="148"/>
      <c r="B888" s="148"/>
      <c r="C888" s="149"/>
      <c r="D888" s="149"/>
      <c r="E888" s="149"/>
      <c r="F888" s="149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  <c r="Z888" s="148"/>
    </row>
    <row r="889" spans="1:26" ht="15">
      <c r="A889" s="148"/>
      <c r="B889" s="148"/>
      <c r="C889" s="149"/>
      <c r="D889" s="149"/>
      <c r="E889" s="149"/>
      <c r="F889" s="149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  <c r="Z889" s="148"/>
    </row>
    <row r="890" spans="1:26" ht="15">
      <c r="A890" s="148"/>
      <c r="B890" s="148"/>
      <c r="C890" s="149"/>
      <c r="D890" s="149"/>
      <c r="E890" s="149"/>
      <c r="F890" s="149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  <c r="Z890" s="148"/>
    </row>
    <row r="891" spans="1:26" ht="15">
      <c r="A891" s="148"/>
      <c r="B891" s="148"/>
      <c r="C891" s="149"/>
      <c r="D891" s="149"/>
      <c r="E891" s="149"/>
      <c r="F891" s="149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  <c r="Z891" s="148"/>
    </row>
    <row r="892" spans="1:26" ht="15">
      <c r="A892" s="148"/>
      <c r="B892" s="148"/>
      <c r="C892" s="149"/>
      <c r="D892" s="149"/>
      <c r="E892" s="149"/>
      <c r="F892" s="149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</row>
    <row r="893" spans="1:26" ht="15">
      <c r="A893" s="148"/>
      <c r="B893" s="148"/>
      <c r="C893" s="149"/>
      <c r="D893" s="149"/>
      <c r="E893" s="149"/>
      <c r="F893" s="149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</row>
    <row r="894" spans="1:26" ht="15">
      <c r="A894" s="148"/>
      <c r="B894" s="148"/>
      <c r="C894" s="149"/>
      <c r="D894" s="149"/>
      <c r="E894" s="149"/>
      <c r="F894" s="149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</row>
    <row r="895" spans="1:26" ht="15">
      <c r="A895" s="148"/>
      <c r="B895" s="148"/>
      <c r="C895" s="149"/>
      <c r="D895" s="149"/>
      <c r="E895" s="149"/>
      <c r="F895" s="149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</row>
    <row r="896" spans="1:26" ht="15">
      <c r="A896" s="148"/>
      <c r="B896" s="148"/>
      <c r="C896" s="149"/>
      <c r="D896" s="149"/>
      <c r="E896" s="149"/>
      <c r="F896" s="149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  <c r="Z896" s="148"/>
    </row>
    <row r="897" spans="1:26" ht="15">
      <c r="A897" s="148"/>
      <c r="B897" s="148"/>
      <c r="C897" s="149"/>
      <c r="D897" s="149"/>
      <c r="E897" s="149"/>
      <c r="F897" s="149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  <c r="Z897" s="148"/>
    </row>
    <row r="898" spans="1:26" ht="15">
      <c r="A898" s="148"/>
      <c r="B898" s="148"/>
      <c r="C898" s="149"/>
      <c r="D898" s="149"/>
      <c r="E898" s="149"/>
      <c r="F898" s="149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  <c r="Z898" s="148"/>
    </row>
    <row r="899" spans="1:26" ht="15">
      <c r="A899" s="148"/>
      <c r="B899" s="148"/>
      <c r="C899" s="149"/>
      <c r="D899" s="149"/>
      <c r="E899" s="149"/>
      <c r="F899" s="149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  <c r="Z899" s="148"/>
    </row>
    <row r="900" spans="1:26" ht="15">
      <c r="A900" s="148"/>
      <c r="B900" s="148"/>
      <c r="C900" s="149"/>
      <c r="D900" s="149"/>
      <c r="E900" s="149"/>
      <c r="F900" s="149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  <c r="Z900" s="148"/>
    </row>
    <row r="901" spans="1:26" ht="15">
      <c r="A901" s="148"/>
      <c r="B901" s="148"/>
      <c r="C901" s="149"/>
      <c r="D901" s="149"/>
      <c r="E901" s="149"/>
      <c r="F901" s="149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  <c r="Z901" s="148"/>
    </row>
    <row r="902" spans="1:26" ht="15">
      <c r="A902" s="148"/>
      <c r="B902" s="148"/>
      <c r="C902" s="149"/>
      <c r="D902" s="149"/>
      <c r="E902" s="149"/>
      <c r="F902" s="149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  <c r="Z902" s="148"/>
    </row>
    <row r="903" spans="1:26" ht="15">
      <c r="A903" s="148"/>
      <c r="B903" s="148"/>
      <c r="C903" s="149"/>
      <c r="D903" s="149"/>
      <c r="E903" s="149"/>
      <c r="F903" s="149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  <c r="Z903" s="148"/>
    </row>
    <row r="904" spans="1:26" ht="15">
      <c r="A904" s="148"/>
      <c r="B904" s="148"/>
      <c r="C904" s="149"/>
      <c r="D904" s="149"/>
      <c r="E904" s="149"/>
      <c r="F904" s="149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  <c r="Z904" s="148"/>
    </row>
    <row r="905" spans="1:26" ht="15">
      <c r="A905" s="148"/>
      <c r="B905" s="148"/>
      <c r="C905" s="149"/>
      <c r="D905" s="149"/>
      <c r="E905" s="149"/>
      <c r="F905" s="149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  <c r="Z905" s="148"/>
    </row>
    <row r="906" spans="1:26" ht="15">
      <c r="A906" s="148"/>
      <c r="B906" s="148"/>
      <c r="C906" s="149"/>
      <c r="D906" s="149"/>
      <c r="E906" s="149"/>
      <c r="F906" s="149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  <c r="Z906" s="148"/>
    </row>
    <row r="907" spans="1:26" ht="15">
      <c r="A907" s="148"/>
      <c r="B907" s="148"/>
      <c r="C907" s="149"/>
      <c r="D907" s="149"/>
      <c r="E907" s="149"/>
      <c r="F907" s="149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  <c r="Z907" s="148"/>
    </row>
    <row r="908" spans="1:26" ht="15">
      <c r="A908" s="148"/>
      <c r="B908" s="148"/>
      <c r="C908" s="149"/>
      <c r="D908" s="149"/>
      <c r="E908" s="149"/>
      <c r="F908" s="149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  <c r="Z908" s="148"/>
    </row>
    <row r="909" spans="1:26" ht="15">
      <c r="A909" s="148"/>
      <c r="B909" s="148"/>
      <c r="C909" s="149"/>
      <c r="D909" s="149"/>
      <c r="E909" s="149"/>
      <c r="F909" s="149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  <c r="Z909" s="148"/>
    </row>
    <row r="910" spans="1:26" ht="15">
      <c r="A910" s="148"/>
      <c r="B910" s="148"/>
      <c r="C910" s="149"/>
      <c r="D910" s="149"/>
      <c r="E910" s="149"/>
      <c r="F910" s="149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  <c r="Z910" s="148"/>
    </row>
    <row r="911" spans="1:26" ht="15">
      <c r="A911" s="148"/>
      <c r="B911" s="148"/>
      <c r="C911" s="149"/>
      <c r="D911" s="149"/>
      <c r="E911" s="149"/>
      <c r="F911" s="149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  <c r="Z911" s="148"/>
    </row>
    <row r="912" spans="1:26" ht="15">
      <c r="A912" s="148"/>
      <c r="B912" s="148"/>
      <c r="C912" s="149"/>
      <c r="D912" s="149"/>
      <c r="E912" s="149"/>
      <c r="F912" s="149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  <c r="Z912" s="148"/>
    </row>
    <row r="913" spans="1:26" ht="15">
      <c r="A913" s="148"/>
      <c r="B913" s="148"/>
      <c r="C913" s="149"/>
      <c r="D913" s="149"/>
      <c r="E913" s="149"/>
      <c r="F913" s="149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  <c r="Z913" s="148"/>
    </row>
    <row r="914" spans="1:26" ht="15">
      <c r="A914" s="148"/>
      <c r="B914" s="148"/>
      <c r="C914" s="149"/>
      <c r="D914" s="149"/>
      <c r="E914" s="149"/>
      <c r="F914" s="149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  <c r="Z914" s="148"/>
    </row>
    <row r="915" spans="1:26" ht="15">
      <c r="A915" s="148"/>
      <c r="B915" s="148"/>
      <c r="C915" s="149"/>
      <c r="D915" s="149"/>
      <c r="E915" s="149"/>
      <c r="F915" s="149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  <c r="Z915" s="148"/>
    </row>
    <row r="916" spans="1:26" ht="15">
      <c r="A916" s="148"/>
      <c r="B916" s="148"/>
      <c r="C916" s="149"/>
      <c r="D916" s="149"/>
      <c r="E916" s="149"/>
      <c r="F916" s="149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  <c r="Z916" s="148"/>
    </row>
    <row r="917" spans="1:26" ht="15">
      <c r="A917" s="148"/>
      <c r="B917" s="148"/>
      <c r="C917" s="149"/>
      <c r="D917" s="149"/>
      <c r="E917" s="149"/>
      <c r="F917" s="149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  <c r="Z917" s="148"/>
    </row>
    <row r="918" spans="1:26" ht="15">
      <c r="A918" s="148"/>
      <c r="B918" s="148"/>
      <c r="C918" s="149"/>
      <c r="D918" s="149"/>
      <c r="E918" s="149"/>
      <c r="F918" s="149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  <c r="Z918" s="148"/>
    </row>
    <row r="919" spans="1:26" ht="15">
      <c r="A919" s="148"/>
      <c r="B919" s="148"/>
      <c r="C919" s="149"/>
      <c r="D919" s="149"/>
      <c r="E919" s="149"/>
      <c r="F919" s="149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  <c r="Z919" s="148"/>
    </row>
    <row r="920" spans="1:26" ht="15">
      <c r="A920" s="148"/>
      <c r="B920" s="148"/>
      <c r="C920" s="149"/>
      <c r="D920" s="149"/>
      <c r="E920" s="149"/>
      <c r="F920" s="149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  <c r="Z920" s="148"/>
    </row>
    <row r="921" spans="1:26" ht="15">
      <c r="A921" s="148"/>
      <c r="B921" s="148"/>
      <c r="C921" s="149"/>
      <c r="D921" s="149"/>
      <c r="E921" s="149"/>
      <c r="F921" s="149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  <c r="Z921" s="148"/>
    </row>
    <row r="922" spans="1:26" ht="15">
      <c r="A922" s="148"/>
      <c r="B922" s="148"/>
      <c r="C922" s="149"/>
      <c r="D922" s="149"/>
      <c r="E922" s="149"/>
      <c r="F922" s="149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  <c r="Z922" s="148"/>
    </row>
    <row r="923" spans="1:26" ht="15">
      <c r="A923" s="148"/>
      <c r="B923" s="148"/>
      <c r="C923" s="149"/>
      <c r="D923" s="149"/>
      <c r="E923" s="149"/>
      <c r="F923" s="149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  <c r="Z923" s="148"/>
    </row>
    <row r="924" spans="1:26" ht="15">
      <c r="A924" s="148"/>
      <c r="B924" s="148"/>
      <c r="C924" s="149"/>
      <c r="D924" s="149"/>
      <c r="E924" s="149"/>
      <c r="F924" s="149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  <c r="Z924" s="148"/>
    </row>
    <row r="925" spans="1:26" ht="15">
      <c r="A925" s="148"/>
      <c r="B925" s="148"/>
      <c r="C925" s="149"/>
      <c r="D925" s="149"/>
      <c r="E925" s="149"/>
      <c r="F925" s="149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  <c r="Z925" s="148"/>
    </row>
    <row r="926" spans="1:26" ht="15">
      <c r="A926" s="148"/>
      <c r="B926" s="148"/>
      <c r="C926" s="149"/>
      <c r="D926" s="149"/>
      <c r="E926" s="149"/>
      <c r="F926" s="149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  <c r="Z926" s="148"/>
    </row>
    <row r="927" spans="1:26" ht="15">
      <c r="A927" s="148"/>
      <c r="B927" s="148"/>
      <c r="C927" s="149"/>
      <c r="D927" s="149"/>
      <c r="E927" s="149"/>
      <c r="F927" s="149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  <c r="Z927" s="148"/>
    </row>
    <row r="928" spans="1:26" ht="15">
      <c r="A928" s="148"/>
      <c r="B928" s="148"/>
      <c r="C928" s="149"/>
      <c r="D928" s="149"/>
      <c r="E928" s="149"/>
      <c r="F928" s="149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  <c r="Z928" s="148"/>
    </row>
    <row r="929" spans="1:26" ht="15">
      <c r="A929" s="148"/>
      <c r="B929" s="148"/>
      <c r="C929" s="149"/>
      <c r="D929" s="149"/>
      <c r="E929" s="149"/>
      <c r="F929" s="149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  <c r="Z929" s="148"/>
    </row>
    <row r="930" spans="1:26" ht="15">
      <c r="A930" s="148"/>
      <c r="B930" s="148"/>
      <c r="C930" s="149"/>
      <c r="D930" s="149"/>
      <c r="E930" s="149"/>
      <c r="F930" s="149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  <c r="Z930" s="148"/>
    </row>
    <row r="931" spans="1:26" ht="15">
      <c r="A931" s="148"/>
      <c r="B931" s="148"/>
      <c r="C931" s="149"/>
      <c r="D931" s="149"/>
      <c r="E931" s="149"/>
      <c r="F931" s="149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  <c r="Z931" s="148"/>
    </row>
    <row r="932" spans="1:26" ht="15">
      <c r="A932" s="148"/>
      <c r="B932" s="148"/>
      <c r="C932" s="149"/>
      <c r="D932" s="149"/>
      <c r="E932" s="149"/>
      <c r="F932" s="149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  <c r="Z932" s="148"/>
    </row>
    <row r="933" spans="1:26" ht="15">
      <c r="A933" s="148"/>
      <c r="B933" s="148"/>
      <c r="C933" s="149"/>
      <c r="D933" s="149"/>
      <c r="E933" s="149"/>
      <c r="F933" s="149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  <c r="Z933" s="148"/>
    </row>
    <row r="934" spans="1:26" ht="15">
      <c r="A934" s="148"/>
      <c r="B934" s="148"/>
      <c r="C934" s="149"/>
      <c r="D934" s="149"/>
      <c r="E934" s="149"/>
      <c r="F934" s="149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  <c r="Z934" s="148"/>
    </row>
    <row r="935" spans="1:26" ht="15">
      <c r="A935" s="148"/>
      <c r="B935" s="148"/>
      <c r="C935" s="149"/>
      <c r="D935" s="149"/>
      <c r="E935" s="149"/>
      <c r="F935" s="149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  <c r="Z935" s="148"/>
    </row>
    <row r="936" spans="1:26" ht="15">
      <c r="A936" s="148"/>
      <c r="B936" s="148"/>
      <c r="C936" s="149"/>
      <c r="D936" s="149"/>
      <c r="E936" s="149"/>
      <c r="F936" s="149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  <c r="Z936" s="148"/>
    </row>
    <row r="937" spans="1:26" ht="15">
      <c r="A937" s="148"/>
      <c r="B937" s="148"/>
      <c r="C937" s="149"/>
      <c r="D937" s="149"/>
      <c r="E937" s="149"/>
      <c r="F937" s="149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  <c r="Z937" s="148"/>
    </row>
    <row r="938" spans="1:26" ht="15">
      <c r="A938" s="148"/>
      <c r="B938" s="148"/>
      <c r="C938" s="149"/>
      <c r="D938" s="149"/>
      <c r="E938" s="149"/>
      <c r="F938" s="149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  <c r="Z938" s="148"/>
    </row>
    <row r="939" spans="1:26" ht="15">
      <c r="A939" s="148"/>
      <c r="B939" s="148"/>
      <c r="C939" s="149"/>
      <c r="D939" s="149"/>
      <c r="E939" s="149"/>
      <c r="F939" s="149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  <c r="Z939" s="148"/>
    </row>
    <row r="940" spans="1:26" ht="15">
      <c r="A940" s="148"/>
      <c r="B940" s="148"/>
      <c r="C940" s="149"/>
      <c r="D940" s="149"/>
      <c r="E940" s="149"/>
      <c r="F940" s="149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  <c r="Z940" s="148"/>
    </row>
    <row r="941" spans="1:26" ht="15">
      <c r="A941" s="148"/>
      <c r="B941" s="148"/>
      <c r="C941" s="149"/>
      <c r="D941" s="149"/>
      <c r="E941" s="149"/>
      <c r="F941" s="149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  <c r="Z941" s="148"/>
    </row>
    <row r="942" spans="1:26" ht="15">
      <c r="A942" s="148"/>
      <c r="B942" s="148"/>
      <c r="C942" s="149"/>
      <c r="D942" s="149"/>
      <c r="E942" s="149"/>
      <c r="F942" s="149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  <c r="Z942" s="148"/>
    </row>
    <row r="943" spans="1:26" ht="15">
      <c r="A943" s="148"/>
      <c r="B943" s="148"/>
      <c r="C943" s="149"/>
      <c r="D943" s="149"/>
      <c r="E943" s="149"/>
      <c r="F943" s="149"/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  <c r="Z943" s="148"/>
    </row>
    <row r="944" spans="1:26" ht="15">
      <c r="A944" s="148"/>
      <c r="B944" s="148"/>
      <c r="C944" s="149"/>
      <c r="D944" s="149"/>
      <c r="E944" s="149"/>
      <c r="F944" s="149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  <c r="Z944" s="148"/>
    </row>
    <row r="945" spans="1:26" ht="15">
      <c r="A945" s="148"/>
      <c r="B945" s="148"/>
      <c r="C945" s="149"/>
      <c r="D945" s="149"/>
      <c r="E945" s="149"/>
      <c r="F945" s="149"/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  <c r="Z945" s="148"/>
    </row>
    <row r="946" spans="1:26" ht="15">
      <c r="A946" s="148"/>
      <c r="B946" s="148"/>
      <c r="C946" s="149"/>
      <c r="D946" s="149"/>
      <c r="E946" s="149"/>
      <c r="F946" s="149"/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  <c r="Z946" s="148"/>
    </row>
    <row r="947" spans="1:26" ht="15">
      <c r="A947" s="148"/>
      <c r="B947" s="148"/>
      <c r="C947" s="149"/>
      <c r="D947" s="149"/>
      <c r="E947" s="149"/>
      <c r="F947" s="149"/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  <c r="Z947" s="148"/>
    </row>
    <row r="948" spans="1:26" ht="15">
      <c r="A948" s="148"/>
      <c r="B948" s="148"/>
      <c r="C948" s="149"/>
      <c r="D948" s="149"/>
      <c r="E948" s="149"/>
      <c r="F948" s="149"/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  <c r="Z948" s="148"/>
    </row>
    <row r="949" spans="1:26" ht="15">
      <c r="A949" s="148"/>
      <c r="B949" s="148"/>
      <c r="C949" s="149"/>
      <c r="D949" s="149"/>
      <c r="E949" s="149"/>
      <c r="F949" s="149"/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  <c r="Z949" s="148"/>
    </row>
    <row r="950" spans="1:26" ht="15">
      <c r="A950" s="148"/>
      <c r="B950" s="148"/>
      <c r="C950" s="149"/>
      <c r="D950" s="149"/>
      <c r="E950" s="149"/>
      <c r="F950" s="149"/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  <c r="Z950" s="148"/>
    </row>
    <row r="951" spans="1:26" ht="15">
      <c r="A951" s="148"/>
      <c r="B951" s="148"/>
      <c r="C951" s="149"/>
      <c r="D951" s="149"/>
      <c r="E951" s="149"/>
      <c r="F951" s="149"/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  <c r="Z951" s="148"/>
    </row>
    <row r="952" spans="1:26" ht="15">
      <c r="A952" s="148"/>
      <c r="B952" s="148"/>
      <c r="C952" s="149"/>
      <c r="D952" s="149"/>
      <c r="E952" s="149"/>
      <c r="F952" s="149"/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  <c r="Z952" s="148"/>
    </row>
    <row r="953" spans="1:26" ht="15">
      <c r="A953" s="148"/>
      <c r="B953" s="148"/>
      <c r="C953" s="149"/>
      <c r="D953" s="149"/>
      <c r="E953" s="149"/>
      <c r="F953" s="149"/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  <c r="Z953" s="148"/>
    </row>
    <row r="954" spans="1:26" ht="15">
      <c r="A954" s="148"/>
      <c r="B954" s="148"/>
      <c r="C954" s="149"/>
      <c r="D954" s="149"/>
      <c r="E954" s="149"/>
      <c r="F954" s="149"/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  <c r="Z954" s="148"/>
    </row>
    <row r="955" spans="1:26" ht="15">
      <c r="A955" s="148"/>
      <c r="B955" s="148"/>
      <c r="C955" s="149"/>
      <c r="D955" s="149"/>
      <c r="E955" s="149"/>
      <c r="F955" s="149"/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  <c r="Z955" s="148"/>
    </row>
    <row r="956" spans="1:26" ht="15">
      <c r="A956" s="148"/>
      <c r="B956" s="148"/>
      <c r="C956" s="149"/>
      <c r="D956" s="149"/>
      <c r="E956" s="149"/>
      <c r="F956" s="149"/>
      <c r="G956" s="148"/>
      <c r="H956" s="148"/>
      <c r="I956" s="148"/>
      <c r="J956" s="148"/>
      <c r="K956" s="148"/>
      <c r="L956" s="148"/>
      <c r="M956" s="148"/>
      <c r="N956" s="148"/>
      <c r="O956" s="148"/>
      <c r="P956" s="148"/>
      <c r="Q956" s="148"/>
      <c r="R956" s="148"/>
      <c r="S956" s="148"/>
      <c r="T956" s="148"/>
      <c r="U956" s="148"/>
      <c r="V956" s="148"/>
      <c r="W956" s="148"/>
      <c r="X956" s="148"/>
      <c r="Y956" s="148"/>
      <c r="Z956" s="148"/>
    </row>
    <row r="957" spans="1:26" ht="15">
      <c r="A957" s="148"/>
      <c r="B957" s="148"/>
      <c r="C957" s="149"/>
      <c r="D957" s="149"/>
      <c r="E957" s="149"/>
      <c r="F957" s="149"/>
      <c r="G957" s="148"/>
      <c r="H957" s="148"/>
      <c r="I957" s="148"/>
      <c r="J957" s="148"/>
      <c r="K957" s="148"/>
      <c r="L957" s="148"/>
      <c r="M957" s="148"/>
      <c r="N957" s="148"/>
      <c r="O957" s="148"/>
      <c r="P957" s="148"/>
      <c r="Q957" s="148"/>
      <c r="R957" s="148"/>
      <c r="S957" s="148"/>
      <c r="T957" s="148"/>
      <c r="U957" s="148"/>
      <c r="V957" s="148"/>
      <c r="W957" s="148"/>
      <c r="X957" s="148"/>
      <c r="Y957" s="148"/>
      <c r="Z957" s="148"/>
    </row>
    <row r="958" spans="1:26" ht="15">
      <c r="A958" s="148"/>
      <c r="B958" s="148"/>
      <c r="C958" s="149"/>
      <c r="D958" s="149"/>
      <c r="E958" s="149"/>
      <c r="F958" s="149"/>
      <c r="G958" s="148"/>
      <c r="H958" s="148"/>
      <c r="I958" s="148"/>
      <c r="J958" s="148"/>
      <c r="K958" s="148"/>
      <c r="L958" s="148"/>
      <c r="M958" s="148"/>
      <c r="N958" s="148"/>
      <c r="O958" s="148"/>
      <c r="P958" s="148"/>
      <c r="Q958" s="148"/>
      <c r="R958" s="148"/>
      <c r="S958" s="148"/>
      <c r="T958" s="148"/>
      <c r="U958" s="148"/>
      <c r="V958" s="148"/>
      <c r="W958" s="148"/>
      <c r="X958" s="148"/>
      <c r="Y958" s="148"/>
      <c r="Z958" s="148"/>
    </row>
    <row r="959" spans="1:26" ht="15">
      <c r="A959" s="148"/>
      <c r="B959" s="148"/>
      <c r="C959" s="149"/>
      <c r="D959" s="149"/>
      <c r="E959" s="149"/>
      <c r="F959" s="149"/>
      <c r="G959" s="148"/>
      <c r="H959" s="148"/>
      <c r="I959" s="148"/>
      <c r="J959" s="148"/>
      <c r="K959" s="148"/>
      <c r="L959" s="148"/>
      <c r="M959" s="148"/>
      <c r="N959" s="148"/>
      <c r="O959" s="148"/>
      <c r="P959" s="148"/>
      <c r="Q959" s="148"/>
      <c r="R959" s="148"/>
      <c r="S959" s="148"/>
      <c r="T959" s="148"/>
      <c r="U959" s="148"/>
      <c r="V959" s="148"/>
      <c r="W959" s="148"/>
      <c r="X959" s="148"/>
      <c r="Y959" s="148"/>
      <c r="Z959" s="148"/>
    </row>
    <row r="960" spans="1:26" ht="15">
      <c r="A960" s="148"/>
      <c r="B960" s="148"/>
      <c r="C960" s="149"/>
      <c r="D960" s="149"/>
      <c r="E960" s="149"/>
      <c r="F960" s="149"/>
      <c r="G960" s="148"/>
      <c r="H960" s="148"/>
      <c r="I960" s="148"/>
      <c r="J960" s="148"/>
      <c r="K960" s="148"/>
      <c r="L960" s="148"/>
      <c r="M960" s="148"/>
      <c r="N960" s="148"/>
      <c r="O960" s="148"/>
      <c r="P960" s="148"/>
      <c r="Q960" s="148"/>
      <c r="R960" s="148"/>
      <c r="S960" s="148"/>
      <c r="T960" s="148"/>
      <c r="U960" s="148"/>
      <c r="V960" s="148"/>
      <c r="W960" s="148"/>
      <c r="X960" s="148"/>
      <c r="Y960" s="148"/>
      <c r="Z960" s="148"/>
    </row>
    <row r="961" spans="1:26" ht="15">
      <c r="A961" s="148"/>
      <c r="B961" s="148"/>
      <c r="C961" s="149"/>
      <c r="D961" s="149"/>
      <c r="E961" s="149"/>
      <c r="F961" s="149"/>
      <c r="G961" s="148"/>
      <c r="H961" s="148"/>
      <c r="I961" s="148"/>
      <c r="J961" s="148"/>
      <c r="K961" s="148"/>
      <c r="L961" s="148"/>
      <c r="M961" s="148"/>
      <c r="N961" s="148"/>
      <c r="O961" s="148"/>
      <c r="P961" s="148"/>
      <c r="Q961" s="148"/>
      <c r="R961" s="148"/>
      <c r="S961" s="148"/>
      <c r="T961" s="148"/>
      <c r="U961" s="148"/>
      <c r="V961" s="148"/>
      <c r="W961" s="148"/>
      <c r="X961" s="148"/>
      <c r="Y961" s="148"/>
      <c r="Z961" s="148"/>
    </row>
    <row r="962" spans="1:26" ht="15">
      <c r="A962" s="148"/>
      <c r="B962" s="148"/>
      <c r="C962" s="149"/>
      <c r="D962" s="149"/>
      <c r="E962" s="149"/>
      <c r="F962" s="149"/>
      <c r="G962" s="148"/>
      <c r="H962" s="148"/>
      <c r="I962" s="148"/>
      <c r="J962" s="148"/>
      <c r="K962" s="148"/>
      <c r="L962" s="148"/>
      <c r="M962" s="148"/>
      <c r="N962" s="148"/>
      <c r="O962" s="148"/>
      <c r="P962" s="148"/>
      <c r="Q962" s="148"/>
      <c r="R962" s="148"/>
      <c r="S962" s="148"/>
      <c r="T962" s="148"/>
      <c r="U962" s="148"/>
      <c r="V962" s="148"/>
      <c r="W962" s="148"/>
      <c r="X962" s="148"/>
      <c r="Y962" s="148"/>
      <c r="Z962" s="148"/>
    </row>
    <row r="963" spans="1:26" ht="15">
      <c r="A963" s="148"/>
      <c r="B963" s="148"/>
      <c r="C963" s="149"/>
      <c r="D963" s="149"/>
      <c r="E963" s="149"/>
      <c r="F963" s="149"/>
      <c r="G963" s="148"/>
      <c r="H963" s="148"/>
      <c r="I963" s="148"/>
      <c r="J963" s="148"/>
      <c r="K963" s="148"/>
      <c r="L963" s="148"/>
      <c r="M963" s="148"/>
      <c r="N963" s="148"/>
      <c r="O963" s="148"/>
      <c r="P963" s="148"/>
      <c r="Q963" s="148"/>
      <c r="R963" s="148"/>
      <c r="S963" s="148"/>
      <c r="T963" s="148"/>
      <c r="U963" s="148"/>
      <c r="V963" s="148"/>
      <c r="W963" s="148"/>
      <c r="X963" s="148"/>
      <c r="Y963" s="148"/>
      <c r="Z963" s="148"/>
    </row>
    <row r="964" spans="1:26" ht="15">
      <c r="A964" s="148"/>
      <c r="B964" s="148"/>
      <c r="C964" s="149"/>
      <c r="D964" s="149"/>
      <c r="E964" s="149"/>
      <c r="F964" s="149"/>
      <c r="G964" s="148"/>
      <c r="H964" s="148"/>
      <c r="I964" s="148"/>
      <c r="J964" s="148"/>
      <c r="K964" s="148"/>
      <c r="L964" s="148"/>
      <c r="M964" s="148"/>
      <c r="N964" s="148"/>
      <c r="O964" s="148"/>
      <c r="P964" s="148"/>
      <c r="Q964" s="148"/>
      <c r="R964" s="148"/>
      <c r="S964" s="148"/>
      <c r="T964" s="148"/>
      <c r="U964" s="148"/>
      <c r="V964" s="148"/>
      <c r="W964" s="148"/>
      <c r="X964" s="148"/>
      <c r="Y964" s="148"/>
      <c r="Z964" s="148"/>
    </row>
    <row r="965" spans="1:26" ht="15">
      <c r="A965" s="148"/>
      <c r="B965" s="148"/>
      <c r="C965" s="149"/>
      <c r="D965" s="149"/>
      <c r="E965" s="149"/>
      <c r="F965" s="149"/>
      <c r="G965" s="148"/>
      <c r="H965" s="148"/>
      <c r="I965" s="148"/>
      <c r="J965" s="148"/>
      <c r="K965" s="148"/>
      <c r="L965" s="148"/>
      <c r="M965" s="148"/>
      <c r="N965" s="148"/>
      <c r="O965" s="148"/>
      <c r="P965" s="148"/>
      <c r="Q965" s="148"/>
      <c r="R965" s="148"/>
      <c r="S965" s="148"/>
      <c r="T965" s="148"/>
      <c r="U965" s="148"/>
      <c r="V965" s="148"/>
      <c r="W965" s="148"/>
      <c r="X965" s="148"/>
      <c r="Y965" s="148"/>
      <c r="Z965" s="148"/>
    </row>
    <row r="966" spans="1:26" ht="15">
      <c r="A966" s="148"/>
      <c r="B966" s="148"/>
      <c r="C966" s="149"/>
      <c r="D966" s="149"/>
      <c r="E966" s="149"/>
      <c r="F966" s="149"/>
      <c r="G966" s="148"/>
      <c r="H966" s="148"/>
      <c r="I966" s="148"/>
      <c r="J966" s="148"/>
      <c r="K966" s="148"/>
      <c r="L966" s="148"/>
      <c r="M966" s="148"/>
      <c r="N966" s="148"/>
      <c r="O966" s="148"/>
      <c r="P966" s="148"/>
      <c r="Q966" s="148"/>
      <c r="R966" s="148"/>
      <c r="S966" s="148"/>
      <c r="T966" s="148"/>
      <c r="U966" s="148"/>
      <c r="V966" s="148"/>
      <c r="W966" s="148"/>
      <c r="X966" s="148"/>
      <c r="Y966" s="148"/>
      <c r="Z966" s="148"/>
    </row>
    <row r="967" spans="1:26" ht="15">
      <c r="A967" s="148"/>
      <c r="B967" s="148"/>
      <c r="C967" s="149"/>
      <c r="D967" s="149"/>
      <c r="E967" s="149"/>
      <c r="F967" s="149"/>
      <c r="G967" s="148"/>
      <c r="H967" s="148"/>
      <c r="I967" s="148"/>
      <c r="J967" s="148"/>
      <c r="K967" s="148"/>
      <c r="L967" s="148"/>
      <c r="M967" s="148"/>
      <c r="N967" s="148"/>
      <c r="O967" s="148"/>
      <c r="P967" s="148"/>
      <c r="Q967" s="148"/>
      <c r="R967" s="148"/>
      <c r="S967" s="148"/>
      <c r="T967" s="148"/>
      <c r="U967" s="148"/>
      <c r="V967" s="148"/>
      <c r="W967" s="148"/>
      <c r="X967" s="148"/>
      <c r="Y967" s="148"/>
      <c r="Z967" s="148"/>
    </row>
    <row r="968" spans="1:26" ht="15">
      <c r="A968" s="148"/>
      <c r="B968" s="148"/>
      <c r="C968" s="149"/>
      <c r="D968" s="149"/>
      <c r="E968" s="149"/>
      <c r="F968" s="149"/>
      <c r="G968" s="148"/>
      <c r="H968" s="148"/>
      <c r="I968" s="148"/>
      <c r="J968" s="148"/>
      <c r="K968" s="148"/>
      <c r="L968" s="148"/>
      <c r="M968" s="148"/>
      <c r="N968" s="148"/>
      <c r="O968" s="148"/>
      <c r="P968" s="148"/>
      <c r="Q968" s="148"/>
      <c r="R968" s="148"/>
      <c r="S968" s="148"/>
      <c r="T968" s="148"/>
      <c r="U968" s="148"/>
      <c r="V968" s="148"/>
      <c r="W968" s="148"/>
      <c r="X968" s="148"/>
      <c r="Y968" s="148"/>
      <c r="Z968" s="148"/>
    </row>
    <row r="969" spans="1:26" ht="15">
      <c r="A969" s="148"/>
      <c r="B969" s="148"/>
      <c r="C969" s="149"/>
      <c r="D969" s="149"/>
      <c r="E969" s="149"/>
      <c r="F969" s="149"/>
      <c r="G969" s="148"/>
      <c r="H969" s="148"/>
      <c r="I969" s="148"/>
      <c r="J969" s="148"/>
      <c r="K969" s="148"/>
      <c r="L969" s="148"/>
      <c r="M969" s="148"/>
      <c r="N969" s="148"/>
      <c r="O969" s="148"/>
      <c r="P969" s="148"/>
      <c r="Q969" s="148"/>
      <c r="R969" s="148"/>
      <c r="S969" s="148"/>
      <c r="T969" s="148"/>
      <c r="U969" s="148"/>
      <c r="V969" s="148"/>
      <c r="W969" s="148"/>
      <c r="X969" s="148"/>
      <c r="Y969" s="148"/>
      <c r="Z969" s="148"/>
    </row>
    <row r="970" spans="1:26" ht="15">
      <c r="A970" s="148"/>
      <c r="B970" s="148"/>
      <c r="C970" s="149"/>
      <c r="D970" s="149"/>
      <c r="E970" s="149"/>
      <c r="F970" s="149"/>
      <c r="G970" s="148"/>
      <c r="H970" s="148"/>
      <c r="I970" s="148"/>
      <c r="J970" s="148"/>
      <c r="K970" s="148"/>
      <c r="L970" s="148"/>
      <c r="M970" s="148"/>
      <c r="N970" s="148"/>
      <c r="O970" s="148"/>
      <c r="P970" s="148"/>
      <c r="Q970" s="148"/>
      <c r="R970" s="148"/>
      <c r="S970" s="148"/>
      <c r="T970" s="148"/>
      <c r="U970" s="148"/>
      <c r="V970" s="148"/>
      <c r="W970" s="148"/>
      <c r="X970" s="148"/>
      <c r="Y970" s="148"/>
      <c r="Z970" s="148"/>
    </row>
    <row r="971" spans="1:26" ht="15">
      <c r="A971" s="148"/>
      <c r="B971" s="148"/>
      <c r="C971" s="149"/>
      <c r="D971" s="149"/>
      <c r="E971" s="149"/>
      <c r="F971" s="149"/>
      <c r="G971" s="148"/>
      <c r="H971" s="148"/>
      <c r="I971" s="148"/>
      <c r="J971" s="148"/>
      <c r="K971" s="148"/>
      <c r="L971" s="148"/>
      <c r="M971" s="148"/>
      <c r="N971" s="148"/>
      <c r="O971" s="148"/>
      <c r="P971" s="148"/>
      <c r="Q971" s="148"/>
      <c r="R971" s="148"/>
      <c r="S971" s="148"/>
      <c r="T971" s="148"/>
      <c r="U971" s="148"/>
      <c r="V971" s="148"/>
      <c r="W971" s="148"/>
      <c r="X971" s="148"/>
      <c r="Y971" s="148"/>
      <c r="Z971" s="148"/>
    </row>
    <row r="972" spans="1:26" ht="15">
      <c r="A972" s="148"/>
      <c r="B972" s="148"/>
      <c r="C972" s="149"/>
      <c r="D972" s="149"/>
      <c r="E972" s="149"/>
      <c r="F972" s="149"/>
      <c r="G972" s="148"/>
      <c r="H972" s="148"/>
      <c r="I972" s="148"/>
      <c r="J972" s="148"/>
      <c r="K972" s="148"/>
      <c r="L972" s="148"/>
      <c r="M972" s="148"/>
      <c r="N972" s="148"/>
      <c r="O972" s="148"/>
      <c r="P972" s="148"/>
      <c r="Q972" s="148"/>
      <c r="R972" s="148"/>
      <c r="S972" s="148"/>
      <c r="T972" s="148"/>
      <c r="U972" s="148"/>
      <c r="V972" s="148"/>
      <c r="W972" s="148"/>
      <c r="X972" s="148"/>
      <c r="Y972" s="148"/>
      <c r="Z972" s="148"/>
    </row>
    <row r="973" spans="1:26" ht="15">
      <c r="A973" s="148"/>
      <c r="B973" s="148"/>
      <c r="C973" s="149"/>
      <c r="D973" s="149"/>
      <c r="E973" s="149"/>
      <c r="F973" s="149"/>
      <c r="G973" s="148"/>
      <c r="H973" s="148"/>
      <c r="I973" s="148"/>
      <c r="J973" s="148"/>
      <c r="K973" s="148"/>
      <c r="L973" s="148"/>
      <c r="M973" s="148"/>
      <c r="N973" s="148"/>
      <c r="O973" s="148"/>
      <c r="P973" s="148"/>
      <c r="Q973" s="148"/>
      <c r="R973" s="148"/>
      <c r="S973" s="148"/>
      <c r="T973" s="148"/>
      <c r="U973" s="148"/>
      <c r="V973" s="148"/>
      <c r="W973" s="148"/>
      <c r="X973" s="148"/>
      <c r="Y973" s="148"/>
      <c r="Z973" s="148"/>
    </row>
    <row r="974" spans="1:26" ht="15">
      <c r="A974" s="148"/>
      <c r="B974" s="148"/>
      <c r="C974" s="149"/>
      <c r="D974" s="149"/>
      <c r="E974" s="149"/>
      <c r="F974" s="149"/>
      <c r="G974" s="148"/>
      <c r="H974" s="148"/>
      <c r="I974" s="148"/>
      <c r="J974" s="148"/>
      <c r="K974" s="148"/>
      <c r="L974" s="148"/>
      <c r="M974" s="148"/>
      <c r="N974" s="148"/>
      <c r="O974" s="148"/>
      <c r="P974" s="148"/>
      <c r="Q974" s="148"/>
      <c r="R974" s="148"/>
      <c r="S974" s="148"/>
      <c r="T974" s="148"/>
      <c r="U974" s="148"/>
      <c r="V974" s="148"/>
      <c r="W974" s="148"/>
      <c r="X974" s="148"/>
      <c r="Y974" s="148"/>
      <c r="Z974" s="148"/>
    </row>
    <row r="975" spans="1:26" ht="15">
      <c r="A975" s="148"/>
      <c r="B975" s="148"/>
      <c r="C975" s="149"/>
      <c r="D975" s="149"/>
      <c r="E975" s="149"/>
      <c r="F975" s="149"/>
      <c r="G975" s="148"/>
      <c r="H975" s="148"/>
      <c r="I975" s="148"/>
      <c r="J975" s="148"/>
      <c r="K975" s="148"/>
      <c r="L975" s="148"/>
      <c r="M975" s="148"/>
      <c r="N975" s="148"/>
      <c r="O975" s="148"/>
      <c r="P975" s="148"/>
      <c r="Q975" s="148"/>
      <c r="R975" s="148"/>
      <c r="S975" s="148"/>
      <c r="T975" s="148"/>
      <c r="U975" s="148"/>
      <c r="V975" s="148"/>
      <c r="W975" s="148"/>
      <c r="X975" s="148"/>
      <c r="Y975" s="148"/>
      <c r="Z975" s="148"/>
    </row>
    <row r="976" spans="1:26" ht="15">
      <c r="A976" s="148"/>
      <c r="B976" s="148"/>
      <c r="C976" s="149"/>
      <c r="D976" s="149"/>
      <c r="E976" s="149"/>
      <c r="F976" s="149"/>
      <c r="G976" s="148"/>
      <c r="H976" s="148"/>
      <c r="I976" s="148"/>
      <c r="J976" s="148"/>
      <c r="K976" s="148"/>
      <c r="L976" s="148"/>
      <c r="M976" s="148"/>
      <c r="N976" s="148"/>
      <c r="O976" s="148"/>
      <c r="P976" s="148"/>
      <c r="Q976" s="148"/>
      <c r="R976" s="148"/>
      <c r="S976" s="148"/>
      <c r="T976" s="148"/>
      <c r="U976" s="148"/>
      <c r="V976" s="148"/>
      <c r="W976" s="148"/>
      <c r="X976" s="148"/>
      <c r="Y976" s="148"/>
      <c r="Z976" s="148"/>
    </row>
    <row r="977" spans="1:26" ht="15">
      <c r="A977" s="148"/>
      <c r="B977" s="148"/>
      <c r="C977" s="149"/>
      <c r="D977" s="149"/>
      <c r="E977" s="149"/>
      <c r="F977" s="149"/>
      <c r="G977" s="148"/>
      <c r="H977" s="148"/>
      <c r="I977" s="148"/>
      <c r="J977" s="148"/>
      <c r="K977" s="148"/>
      <c r="L977" s="148"/>
      <c r="M977" s="148"/>
      <c r="N977" s="148"/>
      <c r="O977" s="148"/>
      <c r="P977" s="148"/>
      <c r="Q977" s="148"/>
      <c r="R977" s="148"/>
      <c r="S977" s="148"/>
      <c r="T977" s="148"/>
      <c r="U977" s="148"/>
      <c r="V977" s="148"/>
      <c r="W977" s="148"/>
      <c r="X977" s="148"/>
      <c r="Y977" s="148"/>
      <c r="Z977" s="148"/>
    </row>
    <row r="978" spans="1:26" ht="15">
      <c r="A978" s="148"/>
      <c r="B978" s="148"/>
      <c r="C978" s="149"/>
      <c r="D978" s="149"/>
      <c r="E978" s="149"/>
      <c r="F978" s="149"/>
      <c r="G978" s="148"/>
      <c r="H978" s="148"/>
      <c r="I978" s="148"/>
      <c r="J978" s="148"/>
      <c r="K978" s="148"/>
      <c r="L978" s="148"/>
      <c r="M978" s="148"/>
      <c r="N978" s="148"/>
      <c r="O978" s="148"/>
      <c r="P978" s="148"/>
      <c r="Q978" s="148"/>
      <c r="R978" s="148"/>
      <c r="S978" s="148"/>
      <c r="T978" s="148"/>
      <c r="U978" s="148"/>
      <c r="V978" s="148"/>
      <c r="W978" s="148"/>
      <c r="X978" s="148"/>
      <c r="Y978" s="148"/>
      <c r="Z978" s="148"/>
    </row>
    <row r="979" spans="1:26" ht="15">
      <c r="A979" s="148"/>
      <c r="B979" s="148"/>
      <c r="C979" s="149"/>
      <c r="D979" s="149"/>
      <c r="E979" s="149"/>
      <c r="F979" s="149"/>
      <c r="G979" s="148"/>
      <c r="H979" s="148"/>
      <c r="I979" s="148"/>
      <c r="J979" s="148"/>
      <c r="K979" s="148"/>
      <c r="L979" s="148"/>
      <c r="M979" s="148"/>
      <c r="N979" s="148"/>
      <c r="O979" s="148"/>
      <c r="P979" s="148"/>
      <c r="Q979" s="148"/>
      <c r="R979" s="148"/>
      <c r="S979" s="148"/>
      <c r="T979" s="148"/>
      <c r="U979" s="148"/>
      <c r="V979" s="148"/>
      <c r="W979" s="148"/>
      <c r="X979" s="148"/>
      <c r="Y979" s="148"/>
      <c r="Z979" s="148"/>
    </row>
    <row r="980" spans="1:26" ht="15">
      <c r="A980" s="148"/>
      <c r="B980" s="148"/>
      <c r="C980" s="149"/>
      <c r="D980" s="149"/>
      <c r="E980" s="149"/>
      <c r="F980" s="149"/>
      <c r="G980" s="148"/>
      <c r="H980" s="148"/>
      <c r="I980" s="148"/>
      <c r="J980" s="148"/>
      <c r="K980" s="148"/>
      <c r="L980" s="148"/>
      <c r="M980" s="148"/>
      <c r="N980" s="148"/>
      <c r="O980" s="148"/>
      <c r="P980" s="148"/>
      <c r="Q980" s="148"/>
      <c r="R980" s="148"/>
      <c r="S980" s="148"/>
      <c r="T980" s="148"/>
      <c r="U980" s="148"/>
      <c r="V980" s="148"/>
      <c r="W980" s="148"/>
      <c r="X980" s="148"/>
      <c r="Y980" s="148"/>
      <c r="Z980" s="148"/>
    </row>
    <row r="981" spans="1:26" ht="15">
      <c r="A981" s="148"/>
      <c r="B981" s="148"/>
      <c r="C981" s="149"/>
      <c r="D981" s="149"/>
      <c r="E981" s="149"/>
      <c r="F981" s="149"/>
      <c r="G981" s="148"/>
      <c r="H981" s="148"/>
      <c r="I981" s="148"/>
      <c r="J981" s="148"/>
      <c r="K981" s="148"/>
      <c r="L981" s="148"/>
      <c r="M981" s="148"/>
      <c r="N981" s="148"/>
      <c r="O981" s="148"/>
      <c r="P981" s="148"/>
      <c r="Q981" s="148"/>
      <c r="R981" s="148"/>
      <c r="S981" s="148"/>
      <c r="T981" s="148"/>
      <c r="U981" s="148"/>
      <c r="V981" s="148"/>
      <c r="W981" s="148"/>
      <c r="X981" s="148"/>
      <c r="Y981" s="148"/>
      <c r="Z981" s="148"/>
    </row>
    <row r="982" spans="1:26" ht="15">
      <c r="A982" s="148"/>
      <c r="B982" s="148"/>
      <c r="C982" s="149"/>
      <c r="D982" s="149"/>
      <c r="E982" s="149"/>
      <c r="F982" s="149"/>
      <c r="G982" s="148"/>
      <c r="H982" s="148"/>
      <c r="I982" s="148"/>
      <c r="J982" s="148"/>
      <c r="K982" s="148"/>
      <c r="L982" s="148"/>
      <c r="M982" s="148"/>
      <c r="N982" s="148"/>
      <c r="O982" s="148"/>
      <c r="P982" s="148"/>
      <c r="Q982" s="148"/>
      <c r="R982" s="148"/>
      <c r="S982" s="148"/>
      <c r="T982" s="148"/>
      <c r="U982" s="148"/>
      <c r="V982" s="148"/>
      <c r="W982" s="148"/>
      <c r="X982" s="148"/>
      <c r="Y982" s="148"/>
      <c r="Z982" s="148"/>
    </row>
    <row r="983" spans="1:26" ht="15">
      <c r="A983" s="148"/>
      <c r="B983" s="148"/>
      <c r="C983" s="149"/>
      <c r="D983" s="149"/>
      <c r="E983" s="149"/>
      <c r="F983" s="149"/>
      <c r="G983" s="148"/>
      <c r="H983" s="148"/>
      <c r="I983" s="148"/>
      <c r="J983" s="148"/>
      <c r="K983" s="148"/>
      <c r="L983" s="148"/>
      <c r="M983" s="148"/>
      <c r="N983" s="148"/>
      <c r="O983" s="148"/>
      <c r="P983" s="148"/>
      <c r="Q983" s="148"/>
      <c r="R983" s="148"/>
      <c r="S983" s="148"/>
      <c r="T983" s="148"/>
      <c r="U983" s="148"/>
      <c r="V983" s="148"/>
      <c r="W983" s="148"/>
      <c r="X983" s="148"/>
      <c r="Y983" s="148"/>
      <c r="Z983" s="148"/>
    </row>
    <row r="984" spans="1:26" ht="15">
      <c r="A984" s="148"/>
      <c r="B984" s="148"/>
      <c r="C984" s="149"/>
      <c r="D984" s="149"/>
      <c r="E984" s="149"/>
      <c r="F984" s="149"/>
      <c r="G984" s="148"/>
      <c r="H984" s="148"/>
      <c r="I984" s="148"/>
      <c r="J984" s="148"/>
      <c r="K984" s="148"/>
      <c r="L984" s="148"/>
      <c r="M984" s="148"/>
      <c r="N984" s="148"/>
      <c r="O984" s="148"/>
      <c r="P984" s="148"/>
      <c r="Q984" s="148"/>
      <c r="R984" s="148"/>
      <c r="S984" s="148"/>
      <c r="T984" s="148"/>
      <c r="U984" s="148"/>
      <c r="V984" s="148"/>
      <c r="W984" s="148"/>
      <c r="X984" s="148"/>
      <c r="Y984" s="148"/>
      <c r="Z984" s="148"/>
    </row>
    <row r="985" spans="1:26" ht="15">
      <c r="A985" s="148"/>
      <c r="B985" s="148"/>
      <c r="C985" s="149"/>
      <c r="D985" s="149"/>
      <c r="E985" s="149"/>
      <c r="F985" s="149"/>
      <c r="G985" s="148"/>
      <c r="H985" s="148"/>
      <c r="I985" s="148"/>
      <c r="J985" s="148"/>
      <c r="K985" s="148"/>
      <c r="L985" s="148"/>
      <c r="M985" s="148"/>
      <c r="N985" s="148"/>
      <c r="O985" s="148"/>
      <c r="P985" s="148"/>
      <c r="Q985" s="148"/>
      <c r="R985" s="148"/>
      <c r="S985" s="148"/>
      <c r="T985" s="148"/>
      <c r="U985" s="148"/>
      <c r="V985" s="148"/>
      <c r="W985" s="148"/>
      <c r="X985" s="148"/>
      <c r="Y985" s="148"/>
      <c r="Z985" s="148"/>
    </row>
    <row r="986" spans="1:26" ht="15">
      <c r="A986" s="148"/>
      <c r="B986" s="148"/>
      <c r="C986" s="149"/>
      <c r="D986" s="149"/>
      <c r="E986" s="149"/>
      <c r="F986" s="149"/>
      <c r="G986" s="148"/>
      <c r="H986" s="148"/>
      <c r="I986" s="148"/>
      <c r="J986" s="148"/>
      <c r="K986" s="148"/>
      <c r="L986" s="148"/>
      <c r="M986" s="148"/>
      <c r="N986" s="148"/>
      <c r="O986" s="148"/>
      <c r="P986" s="148"/>
      <c r="Q986" s="148"/>
      <c r="R986" s="148"/>
      <c r="S986" s="148"/>
      <c r="T986" s="148"/>
      <c r="U986" s="148"/>
      <c r="V986" s="148"/>
      <c r="W986" s="148"/>
      <c r="X986" s="148"/>
      <c r="Y986" s="148"/>
      <c r="Z986" s="148"/>
    </row>
    <row r="987" spans="1:26" ht="15">
      <c r="A987" s="148"/>
      <c r="B987" s="148"/>
      <c r="C987" s="149"/>
      <c r="D987" s="149"/>
      <c r="E987" s="149"/>
      <c r="F987" s="149"/>
      <c r="G987" s="148"/>
      <c r="H987" s="148"/>
      <c r="I987" s="148"/>
      <c r="J987" s="148"/>
      <c r="K987" s="148"/>
      <c r="L987" s="148"/>
      <c r="M987" s="148"/>
      <c r="N987" s="148"/>
      <c r="O987" s="148"/>
      <c r="P987" s="148"/>
      <c r="Q987" s="148"/>
      <c r="R987" s="148"/>
      <c r="S987" s="148"/>
      <c r="T987" s="148"/>
      <c r="U987" s="148"/>
      <c r="V987" s="148"/>
      <c r="W987" s="148"/>
      <c r="X987" s="148"/>
      <c r="Y987" s="148"/>
      <c r="Z987" s="148"/>
    </row>
    <row r="988" spans="1:26" ht="15">
      <c r="A988" s="148"/>
      <c r="B988" s="148"/>
      <c r="C988" s="149"/>
      <c r="D988" s="149"/>
      <c r="E988" s="149"/>
      <c r="F988" s="149"/>
      <c r="G988" s="148"/>
      <c r="H988" s="148"/>
      <c r="I988" s="148"/>
      <c r="J988" s="148"/>
      <c r="K988" s="148"/>
      <c r="L988" s="148"/>
      <c r="M988" s="148"/>
      <c r="N988" s="148"/>
      <c r="O988" s="148"/>
      <c r="P988" s="148"/>
      <c r="Q988" s="148"/>
      <c r="R988" s="148"/>
      <c r="S988" s="148"/>
      <c r="T988" s="148"/>
      <c r="U988" s="148"/>
      <c r="V988" s="148"/>
      <c r="W988" s="148"/>
      <c r="X988" s="148"/>
      <c r="Y988" s="148"/>
      <c r="Z988" s="148"/>
    </row>
    <row r="989" spans="1:26" ht="15">
      <c r="A989" s="148"/>
      <c r="B989" s="148"/>
      <c r="C989" s="149"/>
      <c r="D989" s="149"/>
      <c r="E989" s="149"/>
      <c r="F989" s="149"/>
      <c r="G989" s="148"/>
      <c r="H989" s="148"/>
      <c r="I989" s="148"/>
      <c r="J989" s="148"/>
      <c r="K989" s="148"/>
      <c r="L989" s="148"/>
      <c r="M989" s="148"/>
      <c r="N989" s="148"/>
      <c r="O989" s="148"/>
      <c r="P989" s="148"/>
      <c r="Q989" s="148"/>
      <c r="R989" s="148"/>
      <c r="S989" s="148"/>
      <c r="T989" s="148"/>
      <c r="U989" s="148"/>
      <c r="V989" s="148"/>
      <c r="W989" s="148"/>
      <c r="X989" s="148"/>
      <c r="Y989" s="148"/>
      <c r="Z989" s="148"/>
    </row>
    <row r="990" spans="1:26" ht="15">
      <c r="A990" s="148"/>
      <c r="B990" s="148"/>
      <c r="C990" s="149"/>
      <c r="D990" s="149"/>
      <c r="E990" s="149"/>
      <c r="F990" s="149"/>
      <c r="G990" s="148"/>
      <c r="H990" s="148"/>
      <c r="I990" s="148"/>
      <c r="J990" s="148"/>
      <c r="K990" s="148"/>
      <c r="L990" s="148"/>
      <c r="M990" s="148"/>
      <c r="N990" s="148"/>
      <c r="O990" s="148"/>
      <c r="P990" s="148"/>
      <c r="Q990" s="148"/>
      <c r="R990" s="148"/>
      <c r="S990" s="148"/>
      <c r="T990" s="148"/>
      <c r="U990" s="148"/>
      <c r="V990" s="148"/>
      <c r="W990" s="148"/>
      <c r="X990" s="148"/>
      <c r="Y990" s="148"/>
      <c r="Z990" s="148"/>
    </row>
    <row r="991" spans="1:26" ht="15">
      <c r="A991" s="148"/>
      <c r="B991" s="148"/>
      <c r="C991" s="149"/>
      <c r="D991" s="149"/>
      <c r="E991" s="149"/>
      <c r="F991" s="149"/>
      <c r="G991" s="148"/>
      <c r="H991" s="148"/>
      <c r="I991" s="148"/>
      <c r="J991" s="148"/>
      <c r="K991" s="148"/>
      <c r="L991" s="148"/>
      <c r="M991" s="148"/>
      <c r="N991" s="148"/>
      <c r="O991" s="148"/>
      <c r="P991" s="148"/>
      <c r="Q991" s="148"/>
      <c r="R991" s="148"/>
      <c r="S991" s="148"/>
      <c r="T991" s="148"/>
      <c r="U991" s="148"/>
      <c r="V991" s="148"/>
      <c r="W991" s="148"/>
      <c r="X991" s="148"/>
      <c r="Y991" s="148"/>
      <c r="Z991" s="148"/>
    </row>
    <row r="992" spans="1:26" ht="15">
      <c r="A992" s="148"/>
      <c r="B992" s="148"/>
      <c r="C992" s="149"/>
      <c r="D992" s="149"/>
      <c r="E992" s="149"/>
      <c r="F992" s="149"/>
      <c r="G992" s="148"/>
      <c r="H992" s="148"/>
      <c r="I992" s="148"/>
      <c r="J992" s="148"/>
      <c r="K992" s="148"/>
      <c r="L992" s="148"/>
      <c r="M992" s="148"/>
      <c r="N992" s="148"/>
      <c r="O992" s="148"/>
      <c r="P992" s="148"/>
      <c r="Q992" s="148"/>
      <c r="R992" s="148"/>
      <c r="S992" s="148"/>
      <c r="T992" s="148"/>
      <c r="U992" s="148"/>
      <c r="V992" s="148"/>
      <c r="W992" s="148"/>
      <c r="X992" s="148"/>
      <c r="Y992" s="148"/>
      <c r="Z992" s="148"/>
    </row>
    <row r="993" spans="1:26" ht="15">
      <c r="A993" s="148"/>
      <c r="B993" s="148"/>
      <c r="C993" s="149"/>
      <c r="D993" s="149"/>
      <c r="E993" s="149"/>
      <c r="F993" s="149"/>
      <c r="G993" s="148"/>
      <c r="H993" s="148"/>
      <c r="I993" s="148"/>
      <c r="J993" s="148"/>
      <c r="K993" s="148"/>
      <c r="L993" s="148"/>
      <c r="M993" s="148"/>
      <c r="N993" s="148"/>
      <c r="O993" s="148"/>
      <c r="P993" s="148"/>
      <c r="Q993" s="148"/>
      <c r="R993" s="148"/>
      <c r="S993" s="148"/>
      <c r="T993" s="148"/>
      <c r="U993" s="148"/>
      <c r="V993" s="148"/>
      <c r="W993" s="148"/>
      <c r="X993" s="148"/>
      <c r="Y993" s="148"/>
      <c r="Z993" s="148"/>
    </row>
    <row r="994" spans="1:26" ht="15">
      <c r="A994" s="148"/>
      <c r="B994" s="148"/>
      <c r="C994" s="149"/>
      <c r="D994" s="149"/>
      <c r="E994" s="149"/>
      <c r="F994" s="149"/>
      <c r="G994" s="148"/>
      <c r="H994" s="148"/>
      <c r="I994" s="148"/>
      <c r="J994" s="148"/>
      <c r="K994" s="148"/>
      <c r="L994" s="148"/>
      <c r="M994" s="148"/>
      <c r="N994" s="148"/>
      <c r="O994" s="148"/>
      <c r="P994" s="148"/>
      <c r="Q994" s="148"/>
      <c r="R994" s="148"/>
      <c r="S994" s="148"/>
      <c r="T994" s="148"/>
      <c r="U994" s="148"/>
      <c r="V994" s="148"/>
      <c r="W994" s="148"/>
      <c r="X994" s="148"/>
      <c r="Y994" s="148"/>
      <c r="Z994" s="148"/>
    </row>
    <row r="995" spans="1:26" ht="15">
      <c r="A995" s="148"/>
      <c r="B995" s="148"/>
      <c r="C995" s="149"/>
      <c r="D995" s="149"/>
      <c r="E995" s="149"/>
      <c r="F995" s="149"/>
      <c r="G995" s="148"/>
      <c r="H995" s="148"/>
      <c r="I995" s="148"/>
      <c r="J995" s="148"/>
      <c r="K995" s="148"/>
      <c r="L995" s="148"/>
      <c r="M995" s="148"/>
      <c r="N995" s="148"/>
      <c r="O995" s="148"/>
      <c r="P995" s="148"/>
      <c r="Q995" s="148"/>
      <c r="R995" s="148"/>
      <c r="S995" s="148"/>
      <c r="T995" s="148"/>
      <c r="U995" s="148"/>
      <c r="V995" s="148"/>
      <c r="W995" s="148"/>
      <c r="X995" s="148"/>
      <c r="Y995" s="148"/>
      <c r="Z995" s="148"/>
    </row>
    <row r="996" spans="1:26" ht="15">
      <c r="A996" s="148"/>
      <c r="B996" s="148"/>
      <c r="C996" s="149"/>
      <c r="D996" s="149"/>
      <c r="E996" s="149"/>
      <c r="F996" s="149"/>
      <c r="G996" s="148"/>
      <c r="H996" s="148"/>
      <c r="I996" s="148"/>
      <c r="J996" s="148"/>
      <c r="K996" s="148"/>
      <c r="L996" s="148"/>
      <c r="M996" s="148"/>
      <c r="N996" s="148"/>
      <c r="O996" s="148"/>
      <c r="P996" s="148"/>
      <c r="Q996" s="148"/>
      <c r="R996" s="148"/>
      <c r="S996" s="148"/>
      <c r="T996" s="148"/>
      <c r="U996" s="148"/>
      <c r="V996" s="148"/>
      <c r="W996" s="148"/>
      <c r="X996" s="148"/>
      <c r="Y996" s="148"/>
      <c r="Z996" s="148"/>
    </row>
    <row r="997" spans="1:26" ht="15">
      <c r="A997" s="148"/>
      <c r="B997" s="148"/>
      <c r="C997" s="149"/>
      <c r="D997" s="149"/>
      <c r="E997" s="149"/>
      <c r="F997" s="149"/>
      <c r="G997" s="148"/>
      <c r="H997" s="148"/>
      <c r="I997" s="148"/>
      <c r="J997" s="148"/>
      <c r="K997" s="148"/>
      <c r="L997" s="148"/>
      <c r="M997" s="148"/>
      <c r="N997" s="148"/>
      <c r="O997" s="148"/>
      <c r="P997" s="148"/>
      <c r="Q997" s="148"/>
      <c r="R997" s="148"/>
      <c r="S997" s="148"/>
      <c r="T997" s="148"/>
      <c r="U997" s="148"/>
      <c r="V997" s="148"/>
      <c r="W997" s="148"/>
      <c r="X997" s="148"/>
      <c r="Y997" s="148"/>
      <c r="Z997" s="148"/>
    </row>
    <row r="998" spans="1:26" ht="15">
      <c r="A998" s="148"/>
      <c r="B998" s="148"/>
      <c r="C998" s="149"/>
      <c r="D998" s="149"/>
      <c r="E998" s="149"/>
      <c r="F998" s="149"/>
      <c r="G998" s="148"/>
      <c r="H998" s="148"/>
      <c r="I998" s="148"/>
      <c r="J998" s="148"/>
      <c r="K998" s="148"/>
      <c r="L998" s="148"/>
      <c r="M998" s="148"/>
      <c r="N998" s="148"/>
      <c r="O998" s="148"/>
      <c r="P998" s="148"/>
      <c r="Q998" s="148"/>
      <c r="R998" s="148"/>
      <c r="S998" s="148"/>
      <c r="T998" s="148"/>
      <c r="U998" s="148"/>
      <c r="V998" s="148"/>
      <c r="W998" s="148"/>
      <c r="X998" s="148"/>
      <c r="Y998" s="148"/>
      <c r="Z998" s="148"/>
    </row>
    <row r="999" spans="1:26" ht="15">
      <c r="A999" s="148"/>
      <c r="B999" s="148"/>
      <c r="C999" s="149"/>
      <c r="D999" s="149"/>
      <c r="E999" s="149"/>
      <c r="F999" s="149"/>
      <c r="G999" s="148"/>
      <c r="H999" s="148"/>
      <c r="I999" s="148"/>
      <c r="J999" s="148"/>
      <c r="K999" s="148"/>
      <c r="L999" s="148"/>
      <c r="M999" s="148"/>
      <c r="N999" s="148"/>
      <c r="O999" s="148"/>
      <c r="P999" s="148"/>
      <c r="Q999" s="148"/>
      <c r="R999" s="148"/>
      <c r="S999" s="148"/>
      <c r="T999" s="148"/>
      <c r="U999" s="148"/>
      <c r="V999" s="148"/>
      <c r="W999" s="148"/>
      <c r="X999" s="148"/>
      <c r="Y999" s="148"/>
      <c r="Z999" s="148"/>
    </row>
    <row r="1000" spans="1:26" ht="15">
      <c r="A1000" s="148"/>
      <c r="B1000" s="148"/>
      <c r="C1000" s="149"/>
      <c r="D1000" s="149"/>
      <c r="E1000" s="149"/>
      <c r="F1000" s="149"/>
      <c r="G1000" s="148"/>
      <c r="H1000" s="148"/>
      <c r="I1000" s="148"/>
      <c r="J1000" s="148"/>
      <c r="K1000" s="148"/>
      <c r="L1000" s="148"/>
      <c r="M1000" s="148"/>
      <c r="N1000" s="148"/>
      <c r="O1000" s="148"/>
      <c r="P1000" s="148"/>
      <c r="Q1000" s="148"/>
      <c r="R1000" s="148"/>
      <c r="S1000" s="148"/>
      <c r="T1000" s="148"/>
      <c r="U1000" s="148"/>
      <c r="V1000" s="148"/>
      <c r="W1000" s="148"/>
      <c r="X1000" s="148"/>
      <c r="Y1000" s="148"/>
      <c r="Z1000" s="148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F12"/>
    <mergeCell ref="B17:B20"/>
    <mergeCell ref="C17:C20"/>
    <mergeCell ref="D17:H17"/>
    <mergeCell ref="D19:D20"/>
    <mergeCell ref="E19:E20"/>
    <mergeCell ref="F19:F20"/>
    <mergeCell ref="G19:G20"/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</mergeCells>
  <pageMargins left="0.70866141732283472" right="0.70866141732283472" top="3.937007874015748E-2" bottom="3.937007874015748E-2" header="3.937007874015748E-2" footer="3.937007874015748E-2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34FF-2ABA-4CB7-966C-1ECE707179CC}">
  <sheetPr>
    <pageSetUpPr fitToPage="1"/>
  </sheetPr>
  <dimension ref="A1:AA50"/>
  <sheetViews>
    <sheetView tabSelected="1" workbookViewId="0">
      <selection activeCell="G11" sqref="G11"/>
    </sheetView>
  </sheetViews>
  <sheetFormatPr defaultRowHeight="12"/>
  <cols>
    <col min="1" max="1" width="23.42578125" style="196" customWidth="1"/>
    <col min="2" max="2" width="7" style="196" customWidth="1"/>
    <col min="3" max="3" width="7.5703125" style="196" customWidth="1"/>
    <col min="4" max="4" width="7.42578125" style="196" customWidth="1"/>
    <col min="5" max="5" width="7" style="196" customWidth="1"/>
    <col min="6" max="6" width="6.140625" style="196" customWidth="1"/>
    <col min="7" max="7" width="6.85546875" style="196" customWidth="1"/>
    <col min="8" max="8" width="8.85546875" style="196" customWidth="1"/>
    <col min="9" max="9" width="8.7109375" style="196" customWidth="1"/>
    <col min="10" max="10" width="5" style="196" customWidth="1"/>
    <col min="11" max="11" width="5.5703125" style="196" customWidth="1"/>
    <col min="12" max="12" width="9.85546875" style="196" customWidth="1"/>
    <col min="13" max="13" width="11.140625" style="196" customWidth="1"/>
    <col min="14" max="14" width="9.140625" style="196"/>
    <col min="15" max="15" width="6.42578125" style="196" customWidth="1"/>
    <col min="16" max="16" width="4.28515625" style="196" customWidth="1"/>
    <col min="17" max="17" width="4.42578125" style="196" customWidth="1"/>
    <col min="18" max="18" width="7.7109375" style="196" customWidth="1"/>
    <col min="19" max="19" width="9.42578125" style="196" customWidth="1"/>
    <col min="20" max="16384" width="9.140625" style="196"/>
  </cols>
  <sheetData>
    <row r="1" spans="1:27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591" t="s">
        <v>259</v>
      </c>
      <c r="O1" s="591"/>
      <c r="P1" s="591"/>
      <c r="Q1" s="591"/>
      <c r="R1" s="591"/>
      <c r="S1" s="591"/>
    </row>
    <row r="2" spans="1:27" ht="15.75">
      <c r="A2" s="195"/>
      <c r="B2" s="592" t="s">
        <v>260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1"/>
      <c r="O2" s="591"/>
      <c r="P2" s="591"/>
      <c r="Q2" s="591"/>
      <c r="R2" s="591"/>
      <c r="S2" s="591"/>
    </row>
    <row r="3" spans="1:27">
      <c r="A3" s="195"/>
      <c r="B3" s="195"/>
      <c r="C3" s="195"/>
      <c r="D3" s="195"/>
      <c r="E3" s="195"/>
      <c r="F3" s="195"/>
      <c r="G3" s="195"/>
      <c r="H3" s="195" t="s">
        <v>261</v>
      </c>
      <c r="I3" s="197"/>
      <c r="J3" s="197"/>
      <c r="K3" s="197"/>
      <c r="L3" s="197"/>
      <c r="M3" s="197"/>
      <c r="N3" s="198"/>
      <c r="O3" s="198"/>
      <c r="P3" s="198"/>
      <c r="Q3" s="198"/>
      <c r="R3" s="198"/>
      <c r="S3" s="198"/>
    </row>
    <row r="4" spans="1:27" hidden="1">
      <c r="A4" s="195"/>
      <c r="B4" s="195"/>
      <c r="C4" s="195"/>
      <c r="D4" s="195"/>
      <c r="E4" s="195"/>
      <c r="F4" s="195"/>
      <c r="G4" s="195"/>
      <c r="H4" s="195"/>
      <c r="I4" s="197"/>
      <c r="J4" s="197"/>
      <c r="K4" s="197"/>
      <c r="L4" s="197"/>
      <c r="M4" s="197"/>
      <c r="N4" s="198"/>
      <c r="O4" s="198"/>
      <c r="P4" s="198"/>
      <c r="Q4" s="198"/>
      <c r="R4" s="198"/>
      <c r="S4" s="198"/>
      <c r="U4" s="199"/>
      <c r="V4" s="199"/>
      <c r="W4" s="199"/>
    </row>
    <row r="5" spans="1:27" ht="27.75" customHeight="1">
      <c r="A5" s="593" t="s">
        <v>488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199"/>
      <c r="U5" s="199"/>
      <c r="V5" s="199"/>
    </row>
    <row r="6" spans="1:27" hidden="1">
      <c r="A6" s="200"/>
      <c r="B6" s="200"/>
      <c r="C6" s="200"/>
      <c r="D6" s="200"/>
      <c r="E6" s="200"/>
      <c r="F6" s="200"/>
      <c r="G6" s="200"/>
      <c r="H6" s="200"/>
      <c r="I6" s="200"/>
      <c r="J6" s="594"/>
      <c r="K6" s="594"/>
      <c r="L6" s="594"/>
      <c r="M6" s="594"/>
      <c r="N6" s="200"/>
      <c r="O6" s="200"/>
      <c r="P6" s="200"/>
      <c r="Q6" s="200"/>
      <c r="R6" s="200"/>
      <c r="S6" s="200"/>
    </row>
    <row r="7" spans="1:27">
      <c r="A7" s="201"/>
      <c r="B7" s="201"/>
      <c r="C7" s="201"/>
      <c r="D7" s="595" t="s">
        <v>489</v>
      </c>
      <c r="E7" s="595"/>
      <c r="F7" s="595"/>
      <c r="G7" s="595"/>
      <c r="H7" s="595"/>
      <c r="I7" s="595"/>
      <c r="J7" s="595"/>
      <c r="K7" s="595"/>
      <c r="L7" s="595"/>
      <c r="M7" s="202"/>
      <c r="N7" s="201"/>
      <c r="O7" s="201"/>
      <c r="P7" s="201"/>
      <c r="Q7" s="201"/>
      <c r="R7" s="201"/>
      <c r="S7" s="201"/>
    </row>
    <row r="8" spans="1:27" ht="8.25" customHeight="1">
      <c r="A8" s="201"/>
      <c r="B8" s="201"/>
      <c r="C8" s="201"/>
      <c r="D8" s="201"/>
      <c r="E8" s="596" t="s">
        <v>262</v>
      </c>
      <c r="F8" s="596"/>
      <c r="G8" s="596"/>
      <c r="H8" s="596"/>
      <c r="I8" s="596"/>
      <c r="J8" s="596"/>
      <c r="K8" s="596"/>
      <c r="L8" s="596"/>
      <c r="M8" s="202"/>
      <c r="N8" s="201"/>
      <c r="O8" s="201"/>
      <c r="P8" s="201"/>
      <c r="Q8" s="201"/>
      <c r="R8" s="201"/>
      <c r="S8" s="201"/>
    </row>
    <row r="9" spans="1:27" ht="4.5" customHeight="1">
      <c r="A9" s="203"/>
      <c r="B9" s="204"/>
      <c r="C9" s="204"/>
      <c r="D9" s="204"/>
      <c r="E9" s="204"/>
      <c r="F9" s="204"/>
      <c r="G9" s="204"/>
      <c r="H9" s="205"/>
      <c r="I9" s="205"/>
      <c r="J9" s="597"/>
      <c r="K9" s="597"/>
      <c r="L9" s="195"/>
      <c r="M9" s="195"/>
      <c r="N9" s="201"/>
      <c r="O9" s="201"/>
      <c r="P9" s="201"/>
      <c r="Q9" s="201"/>
      <c r="R9" s="201"/>
      <c r="S9" s="201"/>
    </row>
    <row r="10" spans="1:27" ht="12.75">
      <c r="A10" s="205"/>
      <c r="B10" s="598" t="s">
        <v>263</v>
      </c>
      <c r="C10" s="599"/>
      <c r="D10" s="206" t="s">
        <v>264</v>
      </c>
      <c r="E10" s="207"/>
      <c r="F10" s="208"/>
      <c r="G10" s="208"/>
      <c r="H10" s="205"/>
      <c r="I10" s="205"/>
      <c r="J10" s="600"/>
      <c r="K10" s="600"/>
      <c r="L10" s="195"/>
      <c r="M10" s="195"/>
      <c r="N10" s="195"/>
      <c r="O10" s="195"/>
      <c r="P10" s="195"/>
      <c r="Q10" s="209"/>
      <c r="R10" s="209"/>
      <c r="S10" s="209"/>
    </row>
    <row r="11" spans="1:27" ht="31.5" customHeight="1">
      <c r="A11" s="210" t="s">
        <v>265</v>
      </c>
      <c r="B11" s="211" t="s">
        <v>266</v>
      </c>
      <c r="C11" s="306" t="s">
        <v>267</v>
      </c>
      <c r="D11" s="212" t="s">
        <v>268</v>
      </c>
      <c r="E11" s="213" t="s">
        <v>269</v>
      </c>
      <c r="F11" s="214"/>
      <c r="G11" s="208"/>
      <c r="H11" s="205"/>
      <c r="I11" s="205"/>
      <c r="J11" s="215"/>
      <c r="K11" s="215"/>
      <c r="L11" s="195"/>
      <c r="M11" s="195"/>
      <c r="N11" s="195"/>
      <c r="O11" s="195"/>
      <c r="P11" s="195"/>
      <c r="Q11" s="209"/>
      <c r="R11" s="209"/>
      <c r="S11" s="209"/>
    </row>
    <row r="12" spans="1:27" ht="12.75">
      <c r="A12" s="216" t="s">
        <v>270</v>
      </c>
      <c r="B12" s="217">
        <v>1</v>
      </c>
      <c r="C12" s="217">
        <v>1</v>
      </c>
      <c r="D12" s="218" t="s">
        <v>271</v>
      </c>
      <c r="E12" s="219" t="s">
        <v>271</v>
      </c>
      <c r="F12" s="204"/>
      <c r="G12" s="204"/>
      <c r="H12" s="205"/>
      <c r="I12" s="220" t="s">
        <v>272</v>
      </c>
      <c r="J12" s="601" t="s">
        <v>273</v>
      </c>
      <c r="K12" s="601"/>
      <c r="L12" s="601"/>
      <c r="M12" s="601"/>
      <c r="N12" s="601"/>
      <c r="O12" s="601"/>
      <c r="P12" s="597"/>
      <c r="Q12" s="602"/>
      <c r="R12" s="589">
        <v>1</v>
      </c>
      <c r="S12" s="590"/>
    </row>
    <row r="13" spans="1:27" ht="12.75">
      <c r="A13" s="216" t="s">
        <v>274</v>
      </c>
      <c r="B13" s="221">
        <v>13</v>
      </c>
      <c r="C13" s="221">
        <v>13</v>
      </c>
      <c r="D13" s="222">
        <v>13</v>
      </c>
      <c r="E13" s="223">
        <v>13</v>
      </c>
      <c r="F13" s="224"/>
      <c r="G13" s="224"/>
      <c r="H13" s="205"/>
      <c r="I13" s="603" t="s">
        <v>275</v>
      </c>
      <c r="J13" s="603"/>
      <c r="K13" s="603"/>
      <c r="L13" s="603"/>
      <c r="M13" s="603"/>
      <c r="N13" s="603"/>
      <c r="O13" s="603"/>
      <c r="P13" s="195"/>
      <c r="Q13" s="209"/>
      <c r="R13" s="209"/>
      <c r="S13" s="209"/>
    </row>
    <row r="14" spans="1:27" ht="12.75">
      <c r="A14" s="216" t="s">
        <v>276</v>
      </c>
      <c r="B14" s="221">
        <v>231</v>
      </c>
      <c r="C14" s="221">
        <v>241</v>
      </c>
      <c r="D14" s="221">
        <v>232</v>
      </c>
      <c r="E14" s="223">
        <v>232</v>
      </c>
      <c r="F14" s="224"/>
      <c r="G14" s="224"/>
      <c r="H14" s="205"/>
      <c r="I14" s="225" t="s">
        <v>277</v>
      </c>
      <c r="J14" s="225"/>
      <c r="K14" s="226"/>
      <c r="L14" s="226"/>
      <c r="M14" s="227"/>
      <c r="N14" s="205"/>
      <c r="O14" s="205"/>
      <c r="P14" s="219">
        <v>9</v>
      </c>
      <c r="Q14" s="219">
        <v>1</v>
      </c>
      <c r="R14" s="228">
        <v>1</v>
      </c>
      <c r="S14" s="228">
        <v>1</v>
      </c>
    </row>
    <row r="15" spans="1:27" ht="13.5" thickBot="1">
      <c r="A15" s="229"/>
      <c r="B15" s="230"/>
      <c r="C15" s="230"/>
      <c r="D15" s="231"/>
      <c r="E15" s="225"/>
      <c r="F15" s="225"/>
      <c r="G15" s="225"/>
      <c r="H15" s="227"/>
      <c r="I15" s="205"/>
      <c r="J15" s="205"/>
      <c r="K15" s="205"/>
      <c r="L15" s="195"/>
      <c r="M15" s="232"/>
      <c r="N15" s="195"/>
      <c r="O15" s="195"/>
      <c r="P15" s="195"/>
      <c r="Q15" s="232"/>
      <c r="R15" s="232"/>
      <c r="S15" s="232"/>
    </row>
    <row r="16" spans="1:27" ht="12.75">
      <c r="A16" s="604" t="s">
        <v>278</v>
      </c>
      <c r="B16" s="607" t="s">
        <v>279</v>
      </c>
      <c r="C16" s="608"/>
      <c r="D16" s="608"/>
      <c r="E16" s="608"/>
      <c r="F16" s="608"/>
      <c r="G16" s="609"/>
      <c r="H16" s="607" t="s">
        <v>280</v>
      </c>
      <c r="I16" s="608"/>
      <c r="J16" s="608"/>
      <c r="K16" s="608"/>
      <c r="L16" s="609"/>
      <c r="M16" s="607" t="s">
        <v>281</v>
      </c>
      <c r="N16" s="608"/>
      <c r="O16" s="608"/>
      <c r="P16" s="608"/>
      <c r="Q16" s="608"/>
      <c r="R16" s="608"/>
      <c r="S16" s="609"/>
      <c r="U16" s="233"/>
      <c r="V16" s="234"/>
      <c r="W16" s="234"/>
      <c r="X16" s="234"/>
      <c r="Y16" s="234"/>
      <c r="Z16" s="234"/>
      <c r="AA16" s="234"/>
    </row>
    <row r="17" spans="1:27" ht="12.75">
      <c r="A17" s="605"/>
      <c r="B17" s="610" t="s">
        <v>282</v>
      </c>
      <c r="C17" s="611"/>
      <c r="D17" s="612"/>
      <c r="E17" s="613" t="s">
        <v>263</v>
      </c>
      <c r="F17" s="611"/>
      <c r="G17" s="614"/>
      <c r="H17" s="615" t="s">
        <v>283</v>
      </c>
      <c r="I17" s="617" t="s">
        <v>284</v>
      </c>
      <c r="J17" s="617" t="s">
        <v>285</v>
      </c>
      <c r="K17" s="623" t="s">
        <v>286</v>
      </c>
      <c r="L17" s="619" t="s">
        <v>287</v>
      </c>
      <c r="M17" s="615" t="s">
        <v>283</v>
      </c>
      <c r="N17" s="617" t="s">
        <v>284</v>
      </c>
      <c r="O17" s="617" t="s">
        <v>285</v>
      </c>
      <c r="P17" s="623" t="s">
        <v>288</v>
      </c>
      <c r="Q17" s="617" t="s">
        <v>289</v>
      </c>
      <c r="R17" s="617" t="s">
        <v>290</v>
      </c>
      <c r="S17" s="619" t="s">
        <v>287</v>
      </c>
      <c r="U17" s="233"/>
      <c r="V17" s="234"/>
      <c r="W17" s="234"/>
      <c r="X17" s="234"/>
      <c r="Y17" s="234"/>
      <c r="Z17" s="234"/>
      <c r="AA17" s="234"/>
    </row>
    <row r="18" spans="1:27" ht="78.75">
      <c r="A18" s="606"/>
      <c r="B18" s="235" t="s">
        <v>266</v>
      </c>
      <c r="C18" s="236" t="s">
        <v>291</v>
      </c>
      <c r="D18" s="236" t="s">
        <v>292</v>
      </c>
      <c r="E18" s="237" t="s">
        <v>266</v>
      </c>
      <c r="F18" s="236" t="s">
        <v>291</v>
      </c>
      <c r="G18" s="238" t="s">
        <v>293</v>
      </c>
      <c r="H18" s="616"/>
      <c r="I18" s="618"/>
      <c r="J18" s="618"/>
      <c r="K18" s="624"/>
      <c r="L18" s="620"/>
      <c r="M18" s="616"/>
      <c r="N18" s="618"/>
      <c r="O18" s="618"/>
      <c r="P18" s="624"/>
      <c r="Q18" s="618"/>
      <c r="R18" s="618"/>
      <c r="S18" s="620"/>
    </row>
    <row r="19" spans="1:27">
      <c r="A19" s="239">
        <v>1</v>
      </c>
      <c r="B19" s="240">
        <v>2</v>
      </c>
      <c r="C19" s="241">
        <v>3</v>
      </c>
      <c r="D19" s="241">
        <v>4</v>
      </c>
      <c r="E19" s="242">
        <v>5</v>
      </c>
      <c r="F19" s="241">
        <v>6</v>
      </c>
      <c r="G19" s="243">
        <v>7</v>
      </c>
      <c r="H19" s="244">
        <v>8</v>
      </c>
      <c r="I19" s="242">
        <v>9</v>
      </c>
      <c r="J19" s="242">
        <v>10</v>
      </c>
      <c r="K19" s="242">
        <v>11</v>
      </c>
      <c r="L19" s="245">
        <v>12</v>
      </c>
      <c r="M19" s="244">
        <v>13</v>
      </c>
      <c r="N19" s="242">
        <v>14</v>
      </c>
      <c r="O19" s="242">
        <v>15</v>
      </c>
      <c r="P19" s="242">
        <v>16</v>
      </c>
      <c r="Q19" s="242">
        <v>17</v>
      </c>
      <c r="R19" s="242">
        <v>18</v>
      </c>
      <c r="S19" s="245">
        <v>19</v>
      </c>
    </row>
    <row r="20" spans="1:27" ht="22.5">
      <c r="A20" s="246" t="s">
        <v>294</v>
      </c>
      <c r="B20" s="247">
        <v>2</v>
      </c>
      <c r="C20" s="248">
        <v>2</v>
      </c>
      <c r="D20" s="248">
        <v>2</v>
      </c>
      <c r="E20" s="249">
        <v>2</v>
      </c>
      <c r="F20" s="248">
        <v>2</v>
      </c>
      <c r="G20" s="250">
        <v>2</v>
      </c>
      <c r="H20" s="251">
        <v>34500</v>
      </c>
      <c r="I20" s="248">
        <v>5100</v>
      </c>
      <c r="J20" s="248"/>
      <c r="K20" s="248"/>
      <c r="L20" s="252">
        <f t="shared" ref="L20:L39" si="0">SUM(H20:K20)</f>
        <v>39600</v>
      </c>
      <c r="M20" s="253">
        <v>34510.18</v>
      </c>
      <c r="N20" s="248">
        <v>5049.47</v>
      </c>
      <c r="O20" s="248"/>
      <c r="P20" s="248"/>
      <c r="Q20" s="248"/>
      <c r="R20" s="248"/>
      <c r="S20" s="252">
        <f t="shared" ref="S20:S39" si="1">SUM(M20:R20)</f>
        <v>39559.65</v>
      </c>
    </row>
    <row r="21" spans="1:27" ht="12.75">
      <c r="A21" s="254" t="s">
        <v>295</v>
      </c>
      <c r="B21" s="251">
        <v>1</v>
      </c>
      <c r="C21" s="248">
        <v>1</v>
      </c>
      <c r="D21" s="248">
        <v>1</v>
      </c>
      <c r="E21" s="249">
        <v>1</v>
      </c>
      <c r="F21" s="248">
        <v>1</v>
      </c>
      <c r="G21" s="250">
        <v>1</v>
      </c>
      <c r="H21" s="251">
        <v>23600</v>
      </c>
      <c r="I21" s="248">
        <v>2600</v>
      </c>
      <c r="J21" s="248"/>
      <c r="K21" s="248"/>
      <c r="L21" s="252">
        <f t="shared" si="0"/>
        <v>26200</v>
      </c>
      <c r="M21" s="251">
        <v>21083.88</v>
      </c>
      <c r="N21" s="248">
        <v>2544.08</v>
      </c>
      <c r="O21" s="248"/>
      <c r="P21" s="248"/>
      <c r="Q21" s="248"/>
      <c r="R21" s="248"/>
      <c r="S21" s="252">
        <f t="shared" si="1"/>
        <v>23627.96</v>
      </c>
    </row>
    <row r="22" spans="1:27" ht="12.75">
      <c r="A22" s="255" t="s">
        <v>296</v>
      </c>
      <c r="B22" s="251"/>
      <c r="C22" s="248"/>
      <c r="D22" s="248"/>
      <c r="E22" s="249"/>
      <c r="F22" s="248"/>
      <c r="G22" s="250"/>
      <c r="H22" s="251"/>
      <c r="I22" s="248"/>
      <c r="J22" s="248"/>
      <c r="K22" s="248"/>
      <c r="L22" s="252">
        <f t="shared" si="0"/>
        <v>0</v>
      </c>
      <c r="M22" s="251"/>
      <c r="N22" s="248"/>
      <c r="O22" s="248"/>
      <c r="P22" s="248"/>
      <c r="Q22" s="249"/>
      <c r="R22" s="249"/>
      <c r="S22" s="252">
        <f t="shared" si="1"/>
        <v>0</v>
      </c>
    </row>
    <row r="23" spans="1:27" ht="12.75">
      <c r="A23" s="254" t="s">
        <v>295</v>
      </c>
      <c r="B23" s="251"/>
      <c r="C23" s="248"/>
      <c r="D23" s="248"/>
      <c r="E23" s="249"/>
      <c r="F23" s="248"/>
      <c r="G23" s="250"/>
      <c r="H23" s="251"/>
      <c r="I23" s="248"/>
      <c r="J23" s="248"/>
      <c r="K23" s="248"/>
      <c r="L23" s="252">
        <f t="shared" si="0"/>
        <v>0</v>
      </c>
      <c r="M23" s="251"/>
      <c r="N23" s="248"/>
      <c r="O23" s="248"/>
      <c r="P23" s="248"/>
      <c r="Q23" s="249"/>
      <c r="R23" s="249"/>
      <c r="S23" s="252">
        <f t="shared" si="1"/>
        <v>0</v>
      </c>
    </row>
    <row r="24" spans="1:27" ht="25.5">
      <c r="A24" s="256" t="s">
        <v>297</v>
      </c>
      <c r="B24" s="257">
        <v>23.75</v>
      </c>
      <c r="C24" s="258">
        <v>23.75</v>
      </c>
      <c r="D24" s="259">
        <v>23.75</v>
      </c>
      <c r="E24" s="260">
        <v>23.75</v>
      </c>
      <c r="F24" s="258">
        <v>23.75</v>
      </c>
      <c r="G24" s="261">
        <v>23.75</v>
      </c>
      <c r="H24" s="251">
        <v>309000</v>
      </c>
      <c r="I24" s="258"/>
      <c r="J24" s="258"/>
      <c r="K24" s="259"/>
      <c r="L24" s="252">
        <f t="shared" si="0"/>
        <v>309000</v>
      </c>
      <c r="M24" s="251">
        <v>297998.49</v>
      </c>
      <c r="N24" s="258"/>
      <c r="O24" s="258"/>
      <c r="P24" s="258"/>
      <c r="Q24" s="260"/>
      <c r="R24" s="260">
        <v>5548.74</v>
      </c>
      <c r="S24" s="252">
        <f t="shared" si="1"/>
        <v>303547.23</v>
      </c>
    </row>
    <row r="25" spans="1:27" ht="12.75">
      <c r="A25" s="262" t="s">
        <v>298</v>
      </c>
      <c r="B25" s="257">
        <v>17.8</v>
      </c>
      <c r="C25" s="258">
        <v>15.8</v>
      </c>
      <c r="D25" s="259">
        <v>16.55</v>
      </c>
      <c r="E25" s="260">
        <v>17.8</v>
      </c>
      <c r="F25" s="258">
        <v>15.8</v>
      </c>
      <c r="G25" s="261">
        <v>16.55</v>
      </c>
      <c r="H25" s="251">
        <v>205000</v>
      </c>
      <c r="I25" s="258"/>
      <c r="J25" s="258"/>
      <c r="K25" s="259"/>
      <c r="L25" s="252">
        <f t="shared" si="0"/>
        <v>205000</v>
      </c>
      <c r="M25" s="253">
        <v>199091.44</v>
      </c>
      <c r="N25" s="258"/>
      <c r="O25" s="258"/>
      <c r="P25" s="258"/>
      <c r="Q25" s="260"/>
      <c r="R25" s="260"/>
      <c r="S25" s="252">
        <f t="shared" si="1"/>
        <v>199091.44</v>
      </c>
    </row>
    <row r="26" spans="1:27" ht="12.75">
      <c r="A26" s="263" t="s">
        <v>299</v>
      </c>
      <c r="B26" s="257">
        <v>2</v>
      </c>
      <c r="C26" s="258">
        <v>3.25</v>
      </c>
      <c r="D26" s="259">
        <v>2.14</v>
      </c>
      <c r="E26" s="260">
        <v>2</v>
      </c>
      <c r="F26" s="258">
        <v>2</v>
      </c>
      <c r="G26" s="261">
        <v>2</v>
      </c>
      <c r="H26" s="251">
        <v>16000</v>
      </c>
      <c r="I26" s="258"/>
      <c r="J26" s="258"/>
      <c r="K26" s="259"/>
      <c r="L26" s="252">
        <f t="shared" si="0"/>
        <v>16000</v>
      </c>
      <c r="M26" s="251">
        <v>12178.97</v>
      </c>
      <c r="N26" s="258"/>
      <c r="O26" s="258"/>
      <c r="P26" s="258"/>
      <c r="Q26" s="260"/>
      <c r="R26" s="260"/>
      <c r="S26" s="252">
        <f t="shared" si="1"/>
        <v>12178.97</v>
      </c>
    </row>
    <row r="27" spans="1:27" ht="12.75">
      <c r="A27" s="262" t="s">
        <v>298</v>
      </c>
      <c r="B27" s="257">
        <v>1</v>
      </c>
      <c r="C27" s="258">
        <v>1</v>
      </c>
      <c r="D27" s="259">
        <v>1</v>
      </c>
      <c r="E27" s="260">
        <v>1</v>
      </c>
      <c r="F27" s="258">
        <v>1</v>
      </c>
      <c r="G27" s="261">
        <v>1</v>
      </c>
      <c r="H27" s="251">
        <v>6000</v>
      </c>
      <c r="I27" s="258"/>
      <c r="J27" s="258"/>
      <c r="K27" s="259"/>
      <c r="L27" s="252">
        <f t="shared" si="0"/>
        <v>6000</v>
      </c>
      <c r="M27" s="251">
        <v>5560.05</v>
      </c>
      <c r="N27" s="258"/>
      <c r="O27" s="258"/>
      <c r="P27" s="258"/>
      <c r="Q27" s="260"/>
      <c r="R27" s="260"/>
      <c r="S27" s="252">
        <f t="shared" si="1"/>
        <v>5560.05</v>
      </c>
    </row>
    <row r="28" spans="1:27" ht="12.75">
      <c r="A28" s="256" t="s">
        <v>300</v>
      </c>
      <c r="B28" s="257">
        <v>5</v>
      </c>
      <c r="C28" s="258">
        <v>6</v>
      </c>
      <c r="D28" s="259">
        <v>5.1100000000000003</v>
      </c>
      <c r="E28" s="260">
        <v>5</v>
      </c>
      <c r="F28" s="258">
        <v>5</v>
      </c>
      <c r="G28" s="261">
        <v>5</v>
      </c>
      <c r="H28" s="251">
        <v>26700</v>
      </c>
      <c r="I28" s="258">
        <v>930</v>
      </c>
      <c r="J28" s="258"/>
      <c r="K28" s="259"/>
      <c r="L28" s="252">
        <f t="shared" si="0"/>
        <v>27630</v>
      </c>
      <c r="M28" s="251">
        <v>26686.38</v>
      </c>
      <c r="N28" s="258">
        <v>915.09</v>
      </c>
      <c r="O28" s="258"/>
      <c r="P28" s="258"/>
      <c r="Q28" s="260"/>
      <c r="R28" s="260"/>
      <c r="S28" s="252">
        <f t="shared" si="1"/>
        <v>27601.47</v>
      </c>
    </row>
    <row r="29" spans="1:27" ht="12.75">
      <c r="A29" s="262" t="s">
        <v>298</v>
      </c>
      <c r="B29" s="257"/>
      <c r="C29" s="258"/>
      <c r="D29" s="259"/>
      <c r="E29" s="260"/>
      <c r="F29" s="258"/>
      <c r="G29" s="261"/>
      <c r="H29" s="251"/>
      <c r="I29" s="258"/>
      <c r="J29" s="258"/>
      <c r="K29" s="259"/>
      <c r="L29" s="252">
        <f t="shared" si="0"/>
        <v>0</v>
      </c>
      <c r="M29" s="251"/>
      <c r="N29" s="258"/>
      <c r="O29" s="258"/>
      <c r="P29" s="258"/>
      <c r="Q29" s="260"/>
      <c r="R29" s="260"/>
      <c r="S29" s="252">
        <f t="shared" si="1"/>
        <v>0</v>
      </c>
    </row>
    <row r="30" spans="1:27" ht="12.75">
      <c r="A30" s="264" t="s">
        <v>301</v>
      </c>
      <c r="B30" s="257"/>
      <c r="C30" s="258"/>
      <c r="D30" s="259"/>
      <c r="E30" s="260"/>
      <c r="F30" s="258"/>
      <c r="G30" s="261"/>
      <c r="H30" s="251"/>
      <c r="I30" s="258"/>
      <c r="J30" s="258"/>
      <c r="K30" s="259"/>
      <c r="L30" s="252">
        <f t="shared" si="0"/>
        <v>0</v>
      </c>
      <c r="M30" s="251"/>
      <c r="N30" s="258"/>
      <c r="O30" s="258"/>
      <c r="P30" s="258"/>
      <c r="Q30" s="260"/>
      <c r="R30" s="260"/>
      <c r="S30" s="252">
        <f t="shared" si="1"/>
        <v>0</v>
      </c>
    </row>
    <row r="31" spans="1:27" ht="12.75">
      <c r="A31" s="262" t="s">
        <v>298</v>
      </c>
      <c r="B31" s="257"/>
      <c r="C31" s="258"/>
      <c r="D31" s="259"/>
      <c r="E31" s="260"/>
      <c r="F31" s="258"/>
      <c r="G31" s="261"/>
      <c r="H31" s="251"/>
      <c r="I31" s="258"/>
      <c r="J31" s="258"/>
      <c r="K31" s="259"/>
      <c r="L31" s="252">
        <f t="shared" si="0"/>
        <v>0</v>
      </c>
      <c r="M31" s="251"/>
      <c r="N31" s="258"/>
      <c r="O31" s="258"/>
      <c r="P31" s="258"/>
      <c r="Q31" s="260"/>
      <c r="R31" s="260"/>
      <c r="S31" s="252">
        <f t="shared" si="1"/>
        <v>0</v>
      </c>
    </row>
    <row r="32" spans="1:27" ht="12.75">
      <c r="A32" s="256" t="s">
        <v>302</v>
      </c>
      <c r="B32" s="257">
        <v>35</v>
      </c>
      <c r="C32" s="258">
        <v>35</v>
      </c>
      <c r="D32" s="259">
        <v>35</v>
      </c>
      <c r="E32" s="260">
        <v>35</v>
      </c>
      <c r="F32" s="258">
        <v>34</v>
      </c>
      <c r="G32" s="261">
        <v>34.67</v>
      </c>
      <c r="H32" s="251">
        <v>248870</v>
      </c>
      <c r="I32" s="258">
        <v>24300</v>
      </c>
      <c r="J32" s="258"/>
      <c r="K32" s="259"/>
      <c r="L32" s="252">
        <f t="shared" si="0"/>
        <v>273170</v>
      </c>
      <c r="M32" s="251">
        <v>242164.88</v>
      </c>
      <c r="N32" s="258">
        <v>24229.57</v>
      </c>
      <c r="O32" s="258"/>
      <c r="P32" s="258"/>
      <c r="Q32" s="260"/>
      <c r="R32" s="265"/>
      <c r="S32" s="252">
        <f t="shared" si="1"/>
        <v>266394.45</v>
      </c>
    </row>
    <row r="33" spans="1:19" ht="13.5" thickBot="1">
      <c r="A33" s="266" t="s">
        <v>303</v>
      </c>
      <c r="B33" s="267">
        <v>7.75</v>
      </c>
      <c r="C33" s="268">
        <v>7.75</v>
      </c>
      <c r="D33" s="269">
        <v>7.75</v>
      </c>
      <c r="E33" s="270">
        <v>7.75</v>
      </c>
      <c r="F33" s="268">
        <v>6.75</v>
      </c>
      <c r="G33" s="271">
        <v>7.5</v>
      </c>
      <c r="H33" s="267">
        <v>34800</v>
      </c>
      <c r="I33" s="268"/>
      <c r="J33" s="268"/>
      <c r="K33" s="269"/>
      <c r="L33" s="272">
        <f t="shared" si="0"/>
        <v>34800</v>
      </c>
      <c r="M33" s="273">
        <v>33520</v>
      </c>
      <c r="N33" s="268"/>
      <c r="O33" s="268"/>
      <c r="P33" s="268"/>
      <c r="Q33" s="270"/>
      <c r="R33" s="274"/>
      <c r="S33" s="272">
        <f t="shared" si="1"/>
        <v>33520</v>
      </c>
    </row>
    <row r="34" spans="1:19" ht="12.75">
      <c r="A34" s="275" t="s">
        <v>287</v>
      </c>
      <c r="B34" s="276">
        <f>SUM(B20,B24,B26,B28,B30,B32,B22)</f>
        <v>67.75</v>
      </c>
      <c r="C34" s="277">
        <f t="shared" ref="C34:R34" si="2">SUM(C20,C24,C26,C28,C30,C32,C22)</f>
        <v>70</v>
      </c>
      <c r="D34" s="277">
        <f t="shared" si="2"/>
        <v>68</v>
      </c>
      <c r="E34" s="277">
        <f t="shared" si="2"/>
        <v>67.75</v>
      </c>
      <c r="F34" s="277">
        <f t="shared" si="2"/>
        <v>66.75</v>
      </c>
      <c r="G34" s="278">
        <f t="shared" si="2"/>
        <v>67.42</v>
      </c>
      <c r="H34" s="276">
        <f t="shared" si="2"/>
        <v>635070</v>
      </c>
      <c r="I34" s="277">
        <f t="shared" si="2"/>
        <v>30330</v>
      </c>
      <c r="J34" s="277">
        <f t="shared" si="2"/>
        <v>0</v>
      </c>
      <c r="K34" s="277">
        <f t="shared" si="2"/>
        <v>0</v>
      </c>
      <c r="L34" s="279">
        <f t="shared" si="0"/>
        <v>665400</v>
      </c>
      <c r="M34" s="280">
        <f t="shared" si="2"/>
        <v>613538.89999999991</v>
      </c>
      <c r="N34" s="277">
        <f t="shared" si="2"/>
        <v>30194.13</v>
      </c>
      <c r="O34" s="277">
        <f t="shared" si="2"/>
        <v>0</v>
      </c>
      <c r="P34" s="277">
        <f t="shared" si="2"/>
        <v>0</v>
      </c>
      <c r="Q34" s="277">
        <f t="shared" si="2"/>
        <v>0</v>
      </c>
      <c r="R34" s="277">
        <f t="shared" si="2"/>
        <v>5548.74</v>
      </c>
      <c r="S34" s="279">
        <f t="shared" si="1"/>
        <v>649281.7699999999</v>
      </c>
    </row>
    <row r="35" spans="1:19" ht="13.5" thickBot="1">
      <c r="A35" s="281" t="s">
        <v>304</v>
      </c>
      <c r="B35" s="282">
        <f>SUM(B21,B25,B27,B29,B31,B23)</f>
        <v>19.8</v>
      </c>
      <c r="C35" s="283">
        <f t="shared" ref="C35:R35" si="3">SUM(C21,C25,C27,C29,C31,C23)</f>
        <v>17.8</v>
      </c>
      <c r="D35" s="283">
        <f t="shared" si="3"/>
        <v>18.55</v>
      </c>
      <c r="E35" s="283">
        <f t="shared" si="3"/>
        <v>19.8</v>
      </c>
      <c r="F35" s="283">
        <f t="shared" si="3"/>
        <v>17.8</v>
      </c>
      <c r="G35" s="284">
        <f t="shared" si="3"/>
        <v>18.55</v>
      </c>
      <c r="H35" s="282">
        <f t="shared" si="3"/>
        <v>234600</v>
      </c>
      <c r="I35" s="283">
        <f t="shared" si="3"/>
        <v>2600</v>
      </c>
      <c r="J35" s="283">
        <f t="shared" si="3"/>
        <v>0</v>
      </c>
      <c r="K35" s="283">
        <f t="shared" si="3"/>
        <v>0</v>
      </c>
      <c r="L35" s="285">
        <f t="shared" si="0"/>
        <v>237200</v>
      </c>
      <c r="M35" s="286">
        <f t="shared" si="3"/>
        <v>225735.37</v>
      </c>
      <c r="N35" s="283">
        <f t="shared" si="3"/>
        <v>2544.08</v>
      </c>
      <c r="O35" s="283">
        <f t="shared" si="3"/>
        <v>0</v>
      </c>
      <c r="P35" s="283">
        <f t="shared" si="3"/>
        <v>0</v>
      </c>
      <c r="Q35" s="283">
        <f t="shared" si="3"/>
        <v>0</v>
      </c>
      <c r="R35" s="283">
        <f t="shared" si="3"/>
        <v>0</v>
      </c>
      <c r="S35" s="285">
        <f t="shared" si="1"/>
        <v>228279.44999999998</v>
      </c>
    </row>
    <row r="36" spans="1:19" ht="12.75">
      <c r="A36" s="287" t="s">
        <v>305</v>
      </c>
      <c r="B36" s="288">
        <f>SUM(B20,B24,B26,B22)</f>
        <v>27.75</v>
      </c>
      <c r="C36" s="289">
        <f t="shared" ref="C36:R37" si="4">SUM(C20,C24,C26,C22)</f>
        <v>29</v>
      </c>
      <c r="D36" s="289">
        <f t="shared" si="4"/>
        <v>27.89</v>
      </c>
      <c r="E36" s="289">
        <f t="shared" si="4"/>
        <v>27.75</v>
      </c>
      <c r="F36" s="289">
        <f t="shared" si="4"/>
        <v>27.75</v>
      </c>
      <c r="G36" s="290">
        <f t="shared" si="4"/>
        <v>27.75</v>
      </c>
      <c r="H36" s="288">
        <f t="shared" si="4"/>
        <v>359500</v>
      </c>
      <c r="I36" s="289">
        <f t="shared" si="4"/>
        <v>5100</v>
      </c>
      <c r="J36" s="289">
        <f t="shared" si="4"/>
        <v>0</v>
      </c>
      <c r="K36" s="289">
        <f t="shared" si="4"/>
        <v>0</v>
      </c>
      <c r="L36" s="291">
        <f t="shared" si="0"/>
        <v>364600</v>
      </c>
      <c r="M36" s="288">
        <f t="shared" si="4"/>
        <v>344687.63999999996</v>
      </c>
      <c r="N36" s="289">
        <f t="shared" si="4"/>
        <v>5049.47</v>
      </c>
      <c r="O36" s="289">
        <f t="shared" si="4"/>
        <v>0</v>
      </c>
      <c r="P36" s="289">
        <f t="shared" si="4"/>
        <v>0</v>
      </c>
      <c r="Q36" s="289">
        <f t="shared" si="4"/>
        <v>0</v>
      </c>
      <c r="R36" s="289">
        <f t="shared" si="4"/>
        <v>5548.74</v>
      </c>
      <c r="S36" s="291">
        <f t="shared" si="1"/>
        <v>355285.84999999992</v>
      </c>
    </row>
    <row r="37" spans="1:19" ht="12.75">
      <c r="A37" s="292" t="s">
        <v>298</v>
      </c>
      <c r="B37" s="293">
        <f>SUM(B21,B25,B27,B23)</f>
        <v>19.8</v>
      </c>
      <c r="C37" s="294">
        <f>SUM(C21,C25,C27,C23)</f>
        <v>17.8</v>
      </c>
      <c r="D37" s="294">
        <f t="shared" si="4"/>
        <v>18.55</v>
      </c>
      <c r="E37" s="294">
        <f t="shared" si="4"/>
        <v>19.8</v>
      </c>
      <c r="F37" s="294">
        <f t="shared" si="4"/>
        <v>17.8</v>
      </c>
      <c r="G37" s="295">
        <f t="shared" si="4"/>
        <v>18.55</v>
      </c>
      <c r="H37" s="293">
        <f t="shared" si="4"/>
        <v>234600</v>
      </c>
      <c r="I37" s="294">
        <f t="shared" si="4"/>
        <v>2600</v>
      </c>
      <c r="J37" s="294">
        <f t="shared" si="4"/>
        <v>0</v>
      </c>
      <c r="K37" s="294">
        <f t="shared" si="4"/>
        <v>0</v>
      </c>
      <c r="L37" s="252">
        <f t="shared" si="0"/>
        <v>237200</v>
      </c>
      <c r="M37" s="296">
        <f t="shared" si="4"/>
        <v>225735.37</v>
      </c>
      <c r="N37" s="294">
        <f t="shared" si="4"/>
        <v>2544.08</v>
      </c>
      <c r="O37" s="294">
        <f t="shared" si="4"/>
        <v>0</v>
      </c>
      <c r="P37" s="294">
        <f t="shared" si="4"/>
        <v>0</v>
      </c>
      <c r="Q37" s="294">
        <f t="shared" si="4"/>
        <v>0</v>
      </c>
      <c r="R37" s="294">
        <f t="shared" si="4"/>
        <v>0</v>
      </c>
      <c r="S37" s="252">
        <f t="shared" si="1"/>
        <v>228279.44999999998</v>
      </c>
    </row>
    <row r="38" spans="1:19" ht="12.75">
      <c r="A38" s="297" t="s">
        <v>306</v>
      </c>
      <c r="B38" s="293">
        <f>SUM(B26,B28,B30)</f>
        <v>7</v>
      </c>
      <c r="C38" s="294">
        <f t="shared" ref="C38:R39" si="5">SUM(C26,C28,C30)</f>
        <v>9.25</v>
      </c>
      <c r="D38" s="294">
        <f t="shared" si="5"/>
        <v>7.25</v>
      </c>
      <c r="E38" s="294">
        <f t="shared" si="5"/>
        <v>7</v>
      </c>
      <c r="F38" s="294">
        <f t="shared" si="5"/>
        <v>7</v>
      </c>
      <c r="G38" s="295">
        <f t="shared" si="5"/>
        <v>7</v>
      </c>
      <c r="H38" s="293">
        <f t="shared" si="5"/>
        <v>42700</v>
      </c>
      <c r="I38" s="294">
        <f t="shared" si="5"/>
        <v>930</v>
      </c>
      <c r="J38" s="294">
        <f t="shared" si="5"/>
        <v>0</v>
      </c>
      <c r="K38" s="294">
        <f t="shared" si="5"/>
        <v>0</v>
      </c>
      <c r="L38" s="252">
        <f t="shared" si="0"/>
        <v>43630</v>
      </c>
      <c r="M38" s="293">
        <f t="shared" si="5"/>
        <v>38865.35</v>
      </c>
      <c r="N38" s="294">
        <f t="shared" si="5"/>
        <v>915.09</v>
      </c>
      <c r="O38" s="294">
        <f t="shared" si="5"/>
        <v>0</v>
      </c>
      <c r="P38" s="294">
        <f t="shared" si="5"/>
        <v>0</v>
      </c>
      <c r="Q38" s="294">
        <f t="shared" si="5"/>
        <v>0</v>
      </c>
      <c r="R38" s="294">
        <f t="shared" si="5"/>
        <v>0</v>
      </c>
      <c r="S38" s="252">
        <f t="shared" si="1"/>
        <v>39780.439999999995</v>
      </c>
    </row>
    <row r="39" spans="1:19" ht="13.5" thickBot="1">
      <c r="A39" s="298" t="s">
        <v>298</v>
      </c>
      <c r="B39" s="299">
        <f>SUM(B27,B29,B31)</f>
        <v>1</v>
      </c>
      <c r="C39" s="300">
        <f t="shared" si="5"/>
        <v>1</v>
      </c>
      <c r="D39" s="300">
        <f t="shared" si="5"/>
        <v>1</v>
      </c>
      <c r="E39" s="300">
        <f t="shared" si="5"/>
        <v>1</v>
      </c>
      <c r="F39" s="300">
        <f t="shared" si="5"/>
        <v>1</v>
      </c>
      <c r="G39" s="301">
        <f t="shared" si="5"/>
        <v>1</v>
      </c>
      <c r="H39" s="299">
        <f t="shared" si="5"/>
        <v>6000</v>
      </c>
      <c r="I39" s="300">
        <f t="shared" si="5"/>
        <v>0</v>
      </c>
      <c r="J39" s="300">
        <f t="shared" si="5"/>
        <v>0</v>
      </c>
      <c r="K39" s="300">
        <f t="shared" si="5"/>
        <v>0</v>
      </c>
      <c r="L39" s="285">
        <f t="shared" si="0"/>
        <v>6000</v>
      </c>
      <c r="M39" s="299">
        <f t="shared" si="5"/>
        <v>5560.05</v>
      </c>
      <c r="N39" s="300">
        <f t="shared" si="5"/>
        <v>0</v>
      </c>
      <c r="O39" s="300">
        <f t="shared" si="5"/>
        <v>0</v>
      </c>
      <c r="P39" s="300">
        <f t="shared" si="5"/>
        <v>0</v>
      </c>
      <c r="Q39" s="300">
        <f t="shared" si="5"/>
        <v>0</v>
      </c>
      <c r="R39" s="300">
        <f t="shared" si="5"/>
        <v>0</v>
      </c>
      <c r="S39" s="285">
        <f t="shared" si="1"/>
        <v>5560.05</v>
      </c>
    </row>
    <row r="40" spans="1:19" hidden="1"/>
    <row r="41" spans="1:19" ht="12.75">
      <c r="A41" s="302" t="s">
        <v>307</v>
      </c>
      <c r="B41" s="302"/>
      <c r="C41" s="302"/>
      <c r="D41" s="205"/>
      <c r="E41" s="205"/>
      <c r="F41" s="205"/>
      <c r="G41" s="205"/>
      <c r="H41" s="205"/>
      <c r="I41" s="205"/>
      <c r="J41" s="205"/>
      <c r="K41" s="205"/>
      <c r="L41" s="195"/>
      <c r="M41" s="195"/>
      <c r="N41" s="195"/>
      <c r="O41" s="195"/>
      <c r="P41" s="195"/>
      <c r="Q41" s="195"/>
      <c r="R41" s="195"/>
      <c r="S41" s="195"/>
    </row>
    <row r="42" spans="1:19" ht="12.75">
      <c r="A42" s="303" t="s">
        <v>354</v>
      </c>
      <c r="B42" s="303"/>
      <c r="C42" s="303"/>
      <c r="D42" s="195"/>
      <c r="E42" s="304"/>
      <c r="F42" s="304"/>
      <c r="G42" s="304"/>
      <c r="H42" s="304"/>
      <c r="I42" s="304"/>
      <c r="J42" s="303"/>
      <c r="K42" s="621" t="s">
        <v>355</v>
      </c>
      <c r="L42" s="621"/>
      <c r="M42" s="621"/>
      <c r="N42" s="621"/>
      <c r="O42" s="621"/>
      <c r="P42" s="621"/>
      <c r="Q42" s="195"/>
      <c r="R42" s="195"/>
      <c r="S42" s="195"/>
    </row>
    <row r="43" spans="1:19" ht="12.75">
      <c r="A43" s="597"/>
      <c r="B43" s="597"/>
      <c r="C43" s="204"/>
      <c r="D43" s="195"/>
      <c r="E43" s="195"/>
      <c r="F43" s="622" t="s">
        <v>227</v>
      </c>
      <c r="G43" s="622"/>
      <c r="H43" s="622"/>
      <c r="I43" s="302"/>
      <c r="J43" s="302"/>
      <c r="K43" s="302"/>
      <c r="L43" s="302"/>
      <c r="M43" s="305" t="s">
        <v>228</v>
      </c>
      <c r="N43" s="305"/>
      <c r="O43" s="204"/>
      <c r="P43" s="195"/>
      <c r="Q43" s="195"/>
      <c r="R43" s="195"/>
      <c r="S43" s="195"/>
    </row>
    <row r="44" spans="1:19" ht="12.75" hidden="1">
      <c r="A44" s="204"/>
      <c r="B44" s="204"/>
      <c r="C44" s="204"/>
      <c r="D44" s="195"/>
      <c r="E44" s="195"/>
      <c r="F44" s="195"/>
      <c r="G44" s="195"/>
      <c r="H44" s="204"/>
      <c r="I44" s="195"/>
      <c r="J44" s="195"/>
      <c r="K44" s="205"/>
      <c r="L44" s="205"/>
      <c r="M44" s="204"/>
      <c r="N44" s="204"/>
      <c r="O44" s="204"/>
      <c r="P44" s="195"/>
      <c r="Q44" s="195"/>
      <c r="R44" s="195"/>
      <c r="S44" s="195"/>
    </row>
    <row r="45" spans="1:19" ht="12.75">
      <c r="A45" s="303" t="s">
        <v>308</v>
      </c>
      <c r="B45" s="303"/>
      <c r="C45" s="303"/>
      <c r="D45" s="195"/>
      <c r="E45" s="304"/>
      <c r="F45" s="304"/>
      <c r="G45" s="304"/>
      <c r="H45" s="304"/>
      <c r="I45" s="304"/>
      <c r="J45" s="303"/>
      <c r="K45" s="621" t="s">
        <v>230</v>
      </c>
      <c r="L45" s="621"/>
      <c r="M45" s="621"/>
      <c r="N45" s="621"/>
      <c r="O45" s="621"/>
      <c r="P45" s="621"/>
      <c r="Q45" s="195"/>
      <c r="R45" s="195"/>
      <c r="S45" s="195"/>
    </row>
    <row r="46" spans="1:19" ht="12.75">
      <c r="A46" s="597"/>
      <c r="B46" s="597"/>
      <c r="C46" s="204"/>
      <c r="D46" s="195"/>
      <c r="E46" s="195"/>
      <c r="F46" s="622" t="s">
        <v>227</v>
      </c>
      <c r="G46" s="622"/>
      <c r="H46" s="622"/>
      <c r="I46" s="302"/>
      <c r="J46" s="302"/>
      <c r="K46" s="302"/>
      <c r="L46" s="302"/>
      <c r="M46" s="305" t="s">
        <v>228</v>
      </c>
      <c r="N46" s="305"/>
      <c r="O46" s="204"/>
      <c r="P46" s="195"/>
      <c r="Q46" s="195"/>
      <c r="R46" s="195"/>
      <c r="S46" s="195"/>
    </row>
    <row r="47" spans="1:19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</row>
    <row r="50" spans="6:6">
      <c r="F50" s="196" t="s">
        <v>309</v>
      </c>
    </row>
  </sheetData>
  <mergeCells count="37"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10ED5657-C5A0-42AF-BC1F-C5BDF5500BF9}">
      <formula1>1</formula1>
      <formula2>5501</formula2>
    </dataValidation>
  </dataValidations>
  <pageMargins left="0" right="0" top="0" bottom="0" header="0" footer="0"/>
  <pageSetup paperSize="9" scale="8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5C0B-6B6F-4E12-BF0D-42D1403A377C}">
  <sheetPr>
    <pageSetUpPr fitToPage="1"/>
  </sheetPr>
  <dimension ref="A1:AJ369"/>
  <sheetViews>
    <sheetView workbookViewId="0">
      <selection activeCell="G10" sqref="G10:K10"/>
    </sheetView>
  </sheetViews>
  <sheetFormatPr defaultRowHeight="15"/>
  <cols>
    <col min="1" max="4" width="2" style="1" customWidth="1"/>
    <col min="5" max="5" width="2.140625" style="1" customWidth="1"/>
    <col min="6" max="6" width="3.5703125" style="190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92" t="s">
        <v>0</v>
      </c>
      <c r="K1" s="192"/>
      <c r="L1" s="192"/>
      <c r="M1" s="132"/>
      <c r="N1" s="192"/>
      <c r="O1" s="192"/>
      <c r="P1" s="19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92" t="s">
        <v>1</v>
      </c>
      <c r="K2" s="192"/>
      <c r="L2" s="192"/>
      <c r="M2" s="132"/>
      <c r="N2" s="192"/>
      <c r="O2" s="192"/>
      <c r="P2" s="19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92" t="s">
        <v>2</v>
      </c>
      <c r="K3" s="192"/>
      <c r="L3" s="192"/>
      <c r="M3" s="132"/>
      <c r="N3" s="192"/>
      <c r="O3" s="192"/>
      <c r="P3" s="19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92" t="s">
        <v>4</v>
      </c>
      <c r="K4" s="192"/>
      <c r="L4" s="192"/>
      <c r="M4" s="132"/>
      <c r="N4" s="133"/>
      <c r="O4" s="133"/>
      <c r="P4" s="19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92" t="s">
        <v>490</v>
      </c>
      <c r="K5" s="192"/>
      <c r="L5" s="192"/>
      <c r="M5" s="132"/>
      <c r="N5" s="192"/>
      <c r="O5" s="192"/>
      <c r="P5" s="192"/>
      <c r="Q5" s="19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5</v>
      </c>
      <c r="H6" s="192"/>
      <c r="I6" s="192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0" t="s">
        <v>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8"/>
      <c r="B8" s="189"/>
      <c r="C8" s="189"/>
      <c r="D8" s="189"/>
      <c r="E8" s="189"/>
      <c r="F8" s="189"/>
      <c r="G8" s="432" t="s">
        <v>7</v>
      </c>
      <c r="H8" s="432"/>
      <c r="I8" s="432"/>
      <c r="J8" s="432"/>
      <c r="K8" s="432"/>
      <c r="L8" s="189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3" t="s">
        <v>474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4" t="s">
        <v>484</v>
      </c>
      <c r="H10" s="434"/>
      <c r="I10" s="434"/>
      <c r="J10" s="434"/>
      <c r="K10" s="434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5" t="s">
        <v>8</v>
      </c>
      <c r="H11" s="435"/>
      <c r="I11" s="435"/>
      <c r="J11" s="435"/>
      <c r="K11" s="43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3" t="s">
        <v>9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4" t="s">
        <v>476</v>
      </c>
      <c r="H15" s="434"/>
      <c r="I15" s="434"/>
      <c r="J15" s="434"/>
      <c r="K15" s="434"/>
    </row>
    <row r="16" spans="1:36" ht="11.25" customHeight="1">
      <c r="G16" s="436" t="s">
        <v>10</v>
      </c>
      <c r="H16" s="436"/>
      <c r="I16" s="436"/>
      <c r="J16" s="436"/>
      <c r="K16" s="436"/>
    </row>
    <row r="17" spans="1:17" ht="15" customHeight="1">
      <c r="B17"/>
      <c r="C17"/>
      <c r="D17"/>
      <c r="E17" s="441" t="s">
        <v>11</v>
      </c>
      <c r="F17" s="441"/>
      <c r="G17" s="441"/>
      <c r="H17" s="441"/>
      <c r="I17" s="441"/>
      <c r="J17" s="441"/>
      <c r="K17" s="441"/>
      <c r="L17"/>
    </row>
    <row r="18" spans="1:17" ht="12" customHeight="1">
      <c r="A18" s="442" t="s">
        <v>12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134"/>
    </row>
    <row r="19" spans="1:17" ht="12" customHeight="1">
      <c r="F19" s="1"/>
      <c r="J19" s="12"/>
      <c r="K19" s="13"/>
      <c r="L19" s="14" t="s">
        <v>13</v>
      </c>
      <c r="M19" s="134"/>
    </row>
    <row r="20" spans="1:17" ht="11.25" customHeight="1">
      <c r="F20" s="1"/>
      <c r="J20" s="15" t="s">
        <v>14</v>
      </c>
      <c r="K20" s="7"/>
      <c r="L20" s="16">
        <v>188773688</v>
      </c>
      <c r="M20" s="134"/>
    </row>
    <row r="21" spans="1:17" ht="12" customHeight="1">
      <c r="E21" s="192"/>
      <c r="F21" s="191"/>
      <c r="I21" s="18"/>
      <c r="J21" s="18"/>
      <c r="K21" s="19" t="s">
        <v>15</v>
      </c>
      <c r="L21" s="16"/>
      <c r="M21" s="134"/>
    </row>
    <row r="22" spans="1:17" ht="14.25" customHeight="1">
      <c r="A22" s="443" t="s">
        <v>16</v>
      </c>
      <c r="B22" s="443"/>
      <c r="C22" s="443"/>
      <c r="D22" s="443"/>
      <c r="E22" s="443"/>
      <c r="F22" s="443"/>
      <c r="G22" s="443"/>
      <c r="H22" s="443"/>
      <c r="I22" s="443"/>
      <c r="K22" s="19" t="s">
        <v>17</v>
      </c>
      <c r="L22" s="20" t="s">
        <v>18</v>
      </c>
      <c r="M22" s="134"/>
    </row>
    <row r="23" spans="1:17" ht="43.5" customHeight="1">
      <c r="A23" s="443" t="s">
        <v>310</v>
      </c>
      <c r="B23" s="443"/>
      <c r="C23" s="443"/>
      <c r="D23" s="443"/>
      <c r="E23" s="443"/>
      <c r="F23" s="443"/>
      <c r="G23" s="443"/>
      <c r="H23" s="443"/>
      <c r="I23" s="443"/>
      <c r="J23" s="193" t="s">
        <v>19</v>
      </c>
      <c r="K23" s="21" t="s">
        <v>20</v>
      </c>
      <c r="L23" s="16"/>
      <c r="M23" s="134"/>
    </row>
    <row r="24" spans="1:17" ht="12.75" customHeight="1">
      <c r="F24" s="1"/>
      <c r="G24" s="22" t="s">
        <v>21</v>
      </c>
      <c r="H24" s="23" t="s">
        <v>311</v>
      </c>
      <c r="I24" s="24">
        <v>1</v>
      </c>
      <c r="J24" s="25">
        <v>1</v>
      </c>
      <c r="K24" s="16">
        <v>1</v>
      </c>
      <c r="L24" s="16">
        <v>3</v>
      </c>
      <c r="M24" s="134"/>
    </row>
    <row r="25" spans="1:17" ht="13.5" customHeight="1">
      <c r="F25" s="1"/>
      <c r="G25" s="446" t="s">
        <v>22</v>
      </c>
      <c r="H25" s="446"/>
      <c r="I25" s="142" t="s">
        <v>23</v>
      </c>
      <c r="J25" s="143" t="s">
        <v>24</v>
      </c>
      <c r="K25" s="144" t="s">
        <v>24</v>
      </c>
      <c r="L25" s="144" t="s">
        <v>24</v>
      </c>
      <c r="M25" s="134"/>
    </row>
    <row r="26" spans="1:17">
      <c r="A26" s="437" t="s">
        <v>312</v>
      </c>
      <c r="B26" s="437"/>
      <c r="C26" s="437"/>
      <c r="D26" s="437"/>
      <c r="E26" s="437"/>
      <c r="F26" s="437"/>
      <c r="G26" s="437"/>
      <c r="H26" s="437"/>
      <c r="I26" s="437"/>
      <c r="J26" s="26"/>
      <c r="K26" s="27"/>
      <c r="L26" s="28" t="s">
        <v>25</v>
      </c>
      <c r="M26" s="135"/>
    </row>
    <row r="27" spans="1:17" ht="24" customHeight="1">
      <c r="A27" s="450" t="s">
        <v>26</v>
      </c>
      <c r="B27" s="451"/>
      <c r="C27" s="451"/>
      <c r="D27" s="451"/>
      <c r="E27" s="451"/>
      <c r="F27" s="451"/>
      <c r="G27" s="454" t="s">
        <v>27</v>
      </c>
      <c r="H27" s="456" t="s">
        <v>28</v>
      </c>
      <c r="I27" s="458" t="s">
        <v>29</v>
      </c>
      <c r="J27" s="459"/>
      <c r="K27" s="460" t="s">
        <v>30</v>
      </c>
      <c r="L27" s="444" t="s">
        <v>31</v>
      </c>
      <c r="M27" s="135"/>
    </row>
    <row r="28" spans="1:17" ht="46.5" customHeight="1">
      <c r="A28" s="452"/>
      <c r="B28" s="453"/>
      <c r="C28" s="453"/>
      <c r="D28" s="453"/>
      <c r="E28" s="453"/>
      <c r="F28" s="453"/>
      <c r="G28" s="455"/>
      <c r="H28" s="457"/>
      <c r="I28" s="29" t="s">
        <v>32</v>
      </c>
      <c r="J28" s="30" t="s">
        <v>33</v>
      </c>
      <c r="K28" s="461"/>
      <c r="L28" s="445"/>
    </row>
    <row r="29" spans="1:17" ht="11.25" customHeight="1">
      <c r="A29" s="438" t="s">
        <v>20</v>
      </c>
      <c r="B29" s="439"/>
      <c r="C29" s="439"/>
      <c r="D29" s="439"/>
      <c r="E29" s="439"/>
      <c r="F29" s="440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725800</v>
      </c>
      <c r="J30" s="41">
        <f>SUM(J31+J42+J61+J82+J89+J109+J131+J150+J160)</f>
        <v>515100</v>
      </c>
      <c r="K30" s="42">
        <f>SUM(K31+K42+K61+K82+K89+K109+K131+K150+K160)</f>
        <v>499493.5</v>
      </c>
      <c r="L30" s="41">
        <f>SUM(L31+L42+L61+L82+L89+L109+L131+L150+L160)</f>
        <v>499493.5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605900</v>
      </c>
      <c r="J31" s="41">
        <f>SUM(J32+J38)</f>
        <v>423300</v>
      </c>
      <c r="K31" s="49">
        <f>SUM(K32+K38)</f>
        <v>417957.54</v>
      </c>
      <c r="L31" s="50">
        <f>SUM(L32+L38)</f>
        <v>417957.54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596800</v>
      </c>
      <c r="J32" s="41">
        <f>SUM(J33)</f>
        <v>416500</v>
      </c>
      <c r="K32" s="42">
        <f>SUM(K33)</f>
        <v>411334.11</v>
      </c>
      <c r="L32" s="41">
        <f>SUM(L33)</f>
        <v>411334.11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596800</v>
      </c>
      <c r="J33" s="41">
        <f t="shared" ref="J33:L34" si="0">SUM(J34)</f>
        <v>416500</v>
      </c>
      <c r="K33" s="41">
        <f t="shared" si="0"/>
        <v>411334.11</v>
      </c>
      <c r="L33" s="41">
        <f t="shared" si="0"/>
        <v>411334.11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596800</v>
      </c>
      <c r="J34" s="42">
        <f t="shared" si="0"/>
        <v>416500</v>
      </c>
      <c r="K34" s="42">
        <f t="shared" si="0"/>
        <v>411334.11</v>
      </c>
      <c r="L34" s="42">
        <f t="shared" si="0"/>
        <v>411334.11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596800</v>
      </c>
      <c r="J35" s="57">
        <v>416500</v>
      </c>
      <c r="K35" s="57">
        <v>411334.11</v>
      </c>
      <c r="L35" s="57">
        <v>411334.11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9100</v>
      </c>
      <c r="J38" s="41">
        <f t="shared" si="1"/>
        <v>6800</v>
      </c>
      <c r="K38" s="42">
        <f t="shared" si="1"/>
        <v>6623.43</v>
      </c>
      <c r="L38" s="41">
        <f t="shared" si="1"/>
        <v>6623.43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9100</v>
      </c>
      <c r="J39" s="41">
        <f t="shared" si="1"/>
        <v>6800</v>
      </c>
      <c r="K39" s="41">
        <f t="shared" si="1"/>
        <v>6623.43</v>
      </c>
      <c r="L39" s="41">
        <f t="shared" si="1"/>
        <v>6623.43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9100</v>
      </c>
      <c r="J40" s="41">
        <f t="shared" si="1"/>
        <v>6800</v>
      </c>
      <c r="K40" s="41">
        <f t="shared" si="1"/>
        <v>6623.43</v>
      </c>
      <c r="L40" s="41">
        <f t="shared" si="1"/>
        <v>6623.43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9100</v>
      </c>
      <c r="J41" s="57">
        <v>6800</v>
      </c>
      <c r="K41" s="57">
        <v>6623.43</v>
      </c>
      <c r="L41" s="57">
        <v>6623.43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110400</v>
      </c>
      <c r="J42" s="62">
        <f t="shared" si="2"/>
        <v>84300</v>
      </c>
      <c r="K42" s="61">
        <f t="shared" si="2"/>
        <v>74413.13</v>
      </c>
      <c r="L42" s="61">
        <f t="shared" si="2"/>
        <v>74413.13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110400</v>
      </c>
      <c r="J43" s="42">
        <f t="shared" si="2"/>
        <v>84300</v>
      </c>
      <c r="K43" s="41">
        <f t="shared" si="2"/>
        <v>74413.13</v>
      </c>
      <c r="L43" s="42">
        <f t="shared" si="2"/>
        <v>74413.13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110400</v>
      </c>
      <c r="J44" s="42">
        <f t="shared" si="2"/>
        <v>84300</v>
      </c>
      <c r="K44" s="50">
        <f t="shared" si="2"/>
        <v>74413.13</v>
      </c>
      <c r="L44" s="50">
        <f t="shared" si="2"/>
        <v>74413.13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110400</v>
      </c>
      <c r="J45" s="68">
        <f>SUM(J46:J60)</f>
        <v>84300</v>
      </c>
      <c r="K45" s="69">
        <f>SUM(K46:K60)</f>
        <v>74413.13</v>
      </c>
      <c r="L45" s="69">
        <f>SUM(L46:L60)</f>
        <v>74413.13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20300</v>
      </c>
      <c r="J46" s="57">
        <v>15600</v>
      </c>
      <c r="K46" s="57">
        <v>13816.89</v>
      </c>
      <c r="L46" s="57">
        <v>13816.89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800</v>
      </c>
      <c r="J47" s="57">
        <v>600</v>
      </c>
      <c r="K47" s="57">
        <v>420.43</v>
      </c>
      <c r="L47" s="57">
        <v>420.43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2000</v>
      </c>
      <c r="J48" s="57">
        <v>1600</v>
      </c>
      <c r="K48" s="57">
        <v>1538.01</v>
      </c>
      <c r="L48" s="57">
        <v>1538.01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900</v>
      </c>
      <c r="J49" s="57">
        <v>900</v>
      </c>
      <c r="K49" s="57">
        <v>417.77</v>
      </c>
      <c r="L49" s="57">
        <v>417.77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700</v>
      </c>
      <c r="J50" s="57">
        <v>700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900</v>
      </c>
      <c r="J51" s="57">
        <v>600</v>
      </c>
      <c r="K51" s="57">
        <v>192.34</v>
      </c>
      <c r="L51" s="57">
        <v>192.34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34300</v>
      </c>
      <c r="J53" s="58">
        <v>25800</v>
      </c>
      <c r="K53" s="58">
        <v>25565.97</v>
      </c>
      <c r="L53" s="58">
        <v>25565.97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900</v>
      </c>
      <c r="J54" s="57">
        <v>800</v>
      </c>
      <c r="K54" s="57">
        <v>800</v>
      </c>
      <c r="L54" s="57">
        <v>800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1800</v>
      </c>
      <c r="J55" s="57">
        <v>1500</v>
      </c>
      <c r="K55" s="57">
        <v>311.20999999999998</v>
      </c>
      <c r="L55" s="57">
        <v>311.20999999999998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37200</v>
      </c>
      <c r="J57" s="57">
        <v>28200</v>
      </c>
      <c r="K57" s="57">
        <v>24845.11</v>
      </c>
      <c r="L57" s="57">
        <v>24845.11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2300</v>
      </c>
      <c r="J58" s="57">
        <v>1700</v>
      </c>
      <c r="K58" s="57">
        <v>1597.22</v>
      </c>
      <c r="L58" s="57">
        <v>1597.22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8300</v>
      </c>
      <c r="J60" s="57">
        <v>6300</v>
      </c>
      <c r="K60" s="57">
        <v>4908.18</v>
      </c>
      <c r="L60" s="57">
        <v>4908.18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9500</v>
      </c>
      <c r="J131" s="81">
        <f>SUM(J132+J137+J145)</f>
        <v>7500</v>
      </c>
      <c r="K131" s="42">
        <f>SUM(K132+K137+K145)</f>
        <v>7122.83</v>
      </c>
      <c r="L131" s="41">
        <f>SUM(L132+L137+L145)</f>
        <v>7122.83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0</v>
      </c>
      <c r="J137" s="83">
        <f t="shared" si="13"/>
        <v>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0</v>
      </c>
      <c r="J138" s="81">
        <f t="shared" si="13"/>
        <v>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9500</v>
      </c>
      <c r="J145" s="81">
        <f t="shared" si="14"/>
        <v>7500</v>
      </c>
      <c r="K145" s="42">
        <f t="shared" si="14"/>
        <v>7122.83</v>
      </c>
      <c r="L145" s="41">
        <f t="shared" si="14"/>
        <v>7122.83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9500</v>
      </c>
      <c r="J146" s="94">
        <f t="shared" si="14"/>
        <v>7500</v>
      </c>
      <c r="K146" s="69">
        <f t="shared" si="14"/>
        <v>7122.83</v>
      </c>
      <c r="L146" s="68">
        <f t="shared" si="14"/>
        <v>7122.83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9500</v>
      </c>
      <c r="J147" s="81">
        <f>SUM(J148:J149)</f>
        <v>7500</v>
      </c>
      <c r="K147" s="42">
        <f>SUM(K148:K149)</f>
        <v>7122.83</v>
      </c>
      <c r="L147" s="41">
        <f>SUM(L148:L149)</f>
        <v>7122.83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9500</v>
      </c>
      <c r="J148" s="95">
        <v>7500</v>
      </c>
      <c r="K148" s="95">
        <v>7122.83</v>
      </c>
      <c r="L148" s="95">
        <v>7122.83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SUM(I189:I192)</f>
        <v>0</v>
      </c>
      <c r="J188" s="41">
        <f t="shared" si="18"/>
        <v>0</v>
      </c>
      <c r="K188" s="41">
        <f t="shared" si="18"/>
        <v>0</v>
      </c>
      <c r="L188" s="41">
        <f t="shared" si="18"/>
        <v>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19">I199</f>
        <v>0</v>
      </c>
      <c r="J198" s="81">
        <f t="shared" si="19"/>
        <v>0</v>
      </c>
      <c r="K198" s="42">
        <f t="shared" si="19"/>
        <v>0</v>
      </c>
      <c r="L198" s="41">
        <f t="shared" si="19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19"/>
        <v>0</v>
      </c>
      <c r="J199" s="42">
        <f t="shared" si="19"/>
        <v>0</v>
      </c>
      <c r="K199" s="42">
        <f t="shared" si="19"/>
        <v>0</v>
      </c>
      <c r="L199" s="42">
        <f t="shared" si="19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0">I202</f>
        <v>0</v>
      </c>
      <c r="J201" s="83">
        <f t="shared" si="20"/>
        <v>0</v>
      </c>
      <c r="K201" s="49">
        <f t="shared" si="20"/>
        <v>0</v>
      </c>
      <c r="L201" s="50">
        <f t="shared" si="20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0"/>
        <v>0</v>
      </c>
      <c r="J202" s="81">
        <f t="shared" si="20"/>
        <v>0</v>
      </c>
      <c r="K202" s="42">
        <f t="shared" si="20"/>
        <v>0</v>
      </c>
      <c r="L202" s="41">
        <f t="shared" si="20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1">I210</f>
        <v>0</v>
      </c>
      <c r="J209" s="82">
        <f t="shared" si="21"/>
        <v>0</v>
      </c>
      <c r="K209" s="62">
        <f t="shared" si="21"/>
        <v>0</v>
      </c>
      <c r="L209" s="61">
        <f t="shared" si="21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1"/>
        <v>0</v>
      </c>
      <c r="J210" s="81">
        <f t="shared" si="21"/>
        <v>0</v>
      </c>
      <c r="K210" s="42">
        <f t="shared" si="21"/>
        <v>0</v>
      </c>
      <c r="L210" s="41">
        <f t="shared" si="21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2">I221</f>
        <v>0</v>
      </c>
      <c r="J220" s="82">
        <f t="shared" si="22"/>
        <v>0</v>
      </c>
      <c r="K220" s="62">
        <f t="shared" si="22"/>
        <v>0</v>
      </c>
      <c r="L220" s="62">
        <f t="shared" si="22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2"/>
        <v>0</v>
      </c>
      <c r="J221" s="94">
        <f t="shared" si="22"/>
        <v>0</v>
      </c>
      <c r="K221" s="69">
        <f t="shared" si="22"/>
        <v>0</v>
      </c>
      <c r="L221" s="69">
        <f t="shared" si="22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2"/>
        <v>0</v>
      </c>
      <c r="J222" s="81">
        <f t="shared" si="22"/>
        <v>0</v>
      </c>
      <c r="K222" s="42">
        <f t="shared" si="22"/>
        <v>0</v>
      </c>
      <c r="L222" s="42">
        <f t="shared" si="22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3">I225</f>
        <v>0</v>
      </c>
      <c r="J224" s="41">
        <f t="shared" si="23"/>
        <v>0</v>
      </c>
      <c r="K224" s="41">
        <f t="shared" si="23"/>
        <v>0</v>
      </c>
      <c r="L224" s="41">
        <f t="shared" si="23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3"/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4">I254</f>
        <v>0</v>
      </c>
      <c r="J253" s="81">
        <f t="shared" si="24"/>
        <v>0</v>
      </c>
      <c r="K253" s="42">
        <f t="shared" si="24"/>
        <v>0</v>
      </c>
      <c r="L253" s="42">
        <f t="shared" si="24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4"/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5">I257</f>
        <v>0</v>
      </c>
      <c r="J256" s="81">
        <f t="shared" si="25"/>
        <v>0</v>
      </c>
      <c r="K256" s="42">
        <f t="shared" si="25"/>
        <v>0</v>
      </c>
      <c r="L256" s="42">
        <f t="shared" si="25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5"/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6">I286</f>
        <v>0</v>
      </c>
      <c r="J285" s="81">
        <f t="shared" si="26"/>
        <v>0</v>
      </c>
      <c r="K285" s="42">
        <f t="shared" si="26"/>
        <v>0</v>
      </c>
      <c r="L285" s="42">
        <f t="shared" si="26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6"/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7">I289</f>
        <v>0</v>
      </c>
      <c r="J288" s="109">
        <f t="shared" si="27"/>
        <v>0</v>
      </c>
      <c r="K288" s="42">
        <f t="shared" si="27"/>
        <v>0</v>
      </c>
      <c r="L288" s="42">
        <f t="shared" si="27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7"/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8">I319</f>
        <v>0</v>
      </c>
      <c r="J318" s="109">
        <f t="shared" si="28"/>
        <v>0</v>
      </c>
      <c r="K318" s="42">
        <f t="shared" si="28"/>
        <v>0</v>
      </c>
      <c r="L318" s="42">
        <f t="shared" si="28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8"/>
        <v>0</v>
      </c>
      <c r="J319" s="110">
        <f t="shared" si="28"/>
        <v>0</v>
      </c>
      <c r="K319" s="62">
        <f t="shared" si="28"/>
        <v>0</v>
      </c>
      <c r="L319" s="62">
        <f t="shared" si="28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29">I322</f>
        <v>0</v>
      </c>
      <c r="J321" s="109">
        <f t="shared" si="29"/>
        <v>0</v>
      </c>
      <c r="K321" s="42">
        <f t="shared" si="29"/>
        <v>0</v>
      </c>
      <c r="L321" s="42">
        <f t="shared" si="29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29"/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0">I351</f>
        <v>0</v>
      </c>
      <c r="J350" s="81">
        <f t="shared" si="30"/>
        <v>0</v>
      </c>
      <c r="K350" s="42">
        <f t="shared" si="30"/>
        <v>0</v>
      </c>
      <c r="L350" s="42">
        <f t="shared" si="30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0"/>
        <v>0</v>
      </c>
      <c r="J351" s="82">
        <f t="shared" si="30"/>
        <v>0</v>
      </c>
      <c r="K351" s="62">
        <f t="shared" si="30"/>
        <v>0</v>
      </c>
      <c r="L351" s="62">
        <f t="shared" si="30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1">I354</f>
        <v>0</v>
      </c>
      <c r="J353" s="81">
        <f t="shared" si="31"/>
        <v>0</v>
      </c>
      <c r="K353" s="42">
        <f t="shared" si="31"/>
        <v>0</v>
      </c>
      <c r="L353" s="42">
        <f t="shared" si="31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1"/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43.5" customHeight="1">
      <c r="A360" s="415">
        <v>3</v>
      </c>
      <c r="B360" s="55"/>
      <c r="C360" s="51"/>
      <c r="D360" s="52"/>
      <c r="E360" s="53"/>
      <c r="F360" s="54"/>
      <c r="G360" s="416" t="s">
        <v>477</v>
      </c>
      <c r="H360" s="40">
        <v>151</v>
      </c>
      <c r="I360" s="417">
        <v>2900</v>
      </c>
      <c r="J360" s="417">
        <v>2900</v>
      </c>
      <c r="K360" s="417">
        <v>0</v>
      </c>
      <c r="L360" s="417">
        <v>0</v>
      </c>
    </row>
    <row r="361" spans="1:12" ht="30" customHeight="1">
      <c r="A361" s="415">
        <v>3</v>
      </c>
      <c r="B361" s="415">
        <v>1</v>
      </c>
      <c r="C361" s="51"/>
      <c r="D361" s="52"/>
      <c r="E361" s="53"/>
      <c r="F361" s="54"/>
      <c r="G361" s="416" t="s">
        <v>478</v>
      </c>
      <c r="H361" s="40">
        <v>152</v>
      </c>
      <c r="I361" s="418">
        <v>2900</v>
      </c>
      <c r="J361" s="418">
        <v>2900</v>
      </c>
      <c r="K361" s="418">
        <v>0</v>
      </c>
      <c r="L361" s="418">
        <v>0</v>
      </c>
    </row>
    <row r="362" spans="1:12" ht="30" customHeight="1">
      <c r="A362" s="55">
        <v>3</v>
      </c>
      <c r="B362" s="55">
        <v>1</v>
      </c>
      <c r="C362" s="51">
        <v>1</v>
      </c>
      <c r="D362" s="52">
        <v>3</v>
      </c>
      <c r="E362" s="53">
        <v>1</v>
      </c>
      <c r="F362" s="54">
        <v>2</v>
      </c>
      <c r="G362" s="53" t="s">
        <v>479</v>
      </c>
      <c r="H362" s="40">
        <v>165</v>
      </c>
      <c r="I362" s="58">
        <v>2900</v>
      </c>
      <c r="J362" s="58">
        <v>2900</v>
      </c>
      <c r="K362" s="58">
        <v>0</v>
      </c>
      <c r="L362" s="58">
        <v>0</v>
      </c>
    </row>
    <row r="363" spans="1:12" ht="18.75" customHeight="1">
      <c r="A363" s="23"/>
      <c r="B363" s="23"/>
      <c r="C363" s="24"/>
      <c r="D363" s="113"/>
      <c r="E363" s="114"/>
      <c r="F363" s="115"/>
      <c r="G363" s="116" t="s">
        <v>225</v>
      </c>
      <c r="H363" s="40">
        <v>335</v>
      </c>
      <c r="I363" s="90">
        <f>SUM(I30+I360)</f>
        <v>728700</v>
      </c>
      <c r="J363" s="90">
        <f t="shared" ref="J363:L363" si="32">SUM(J30+J360)</f>
        <v>518000</v>
      </c>
      <c r="K363" s="90">
        <f t="shared" si="32"/>
        <v>499493.5</v>
      </c>
      <c r="L363" s="90">
        <f t="shared" si="32"/>
        <v>499493.5</v>
      </c>
    </row>
    <row r="364" spans="1:12" ht="18.75" customHeight="1">
      <c r="G364" s="117"/>
      <c r="H364" s="40"/>
      <c r="I364" s="118"/>
      <c r="J364" s="119"/>
      <c r="K364" s="119"/>
      <c r="L364" s="119"/>
    </row>
    <row r="365" spans="1:12" ht="18.75" customHeight="1">
      <c r="D365" s="120"/>
      <c r="E365" s="120"/>
      <c r="F365" s="26"/>
      <c r="G365" s="120" t="s">
        <v>354</v>
      </c>
      <c r="H365" s="140"/>
      <c r="I365" s="121"/>
      <c r="J365" s="119"/>
      <c r="K365" s="120" t="s">
        <v>355</v>
      </c>
      <c r="L365" s="121"/>
    </row>
    <row r="366" spans="1:12" ht="18.75" customHeight="1">
      <c r="A366" s="122"/>
      <c r="B366" s="122"/>
      <c r="C366" s="122"/>
      <c r="D366" s="123" t="s">
        <v>226</v>
      </c>
      <c r="E366"/>
      <c r="F366"/>
      <c r="G366" s="140"/>
      <c r="H366" s="140"/>
      <c r="I366" s="194" t="s">
        <v>227</v>
      </c>
      <c r="K366" s="447" t="s">
        <v>228</v>
      </c>
      <c r="L366" s="447"/>
    </row>
    <row r="367" spans="1:12" ht="15.75" customHeight="1">
      <c r="I367" s="124"/>
      <c r="K367" s="124"/>
      <c r="L367" s="124"/>
    </row>
    <row r="368" spans="1:12" ht="15.75" customHeight="1">
      <c r="D368" s="120"/>
      <c r="E368" s="120"/>
      <c r="F368" s="26"/>
      <c r="G368" s="120" t="s">
        <v>229</v>
      </c>
      <c r="I368" s="124"/>
      <c r="K368" s="120" t="s">
        <v>230</v>
      </c>
      <c r="L368" s="125"/>
    </row>
    <row r="369" spans="4:12" ht="26.25" customHeight="1">
      <c r="D369" s="448" t="s">
        <v>231</v>
      </c>
      <c r="E369" s="449"/>
      <c r="F369" s="449"/>
      <c r="G369" s="449"/>
      <c r="H369" s="126"/>
      <c r="I369" s="127" t="s">
        <v>227</v>
      </c>
      <c r="K369" s="447" t="s">
        <v>228</v>
      </c>
      <c r="L369" s="447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6:L366"/>
    <mergeCell ref="D369:G369"/>
    <mergeCell ref="K369:L369"/>
  </mergeCells>
  <pageMargins left="1.3779527559055118" right="0.70866141732283472" top="0.74803149606299213" bottom="0.74803149606299213" header="0.31496062992125984" footer="0.31496062992125984"/>
  <pageSetup paperSize="9" scale="69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FB9E-98F0-483A-9E17-222330462F32}">
  <sheetPr>
    <pageSetUpPr fitToPage="1"/>
  </sheetPr>
  <dimension ref="A1:AJ366"/>
  <sheetViews>
    <sheetView topLeftCell="A4" workbookViewId="0">
      <selection activeCell="G11" sqref="G11:K11"/>
    </sheetView>
  </sheetViews>
  <sheetFormatPr defaultRowHeight="15"/>
  <cols>
    <col min="1" max="4" width="2" style="1" customWidth="1"/>
    <col min="5" max="5" width="2.140625" style="1" customWidth="1"/>
    <col min="6" max="6" width="3.5703125" style="190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92" t="s">
        <v>0</v>
      </c>
      <c r="K1" s="192"/>
      <c r="L1" s="192"/>
      <c r="M1" s="132"/>
      <c r="N1" s="192"/>
      <c r="O1" s="192"/>
      <c r="P1" s="19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92" t="s">
        <v>1</v>
      </c>
      <c r="K2" s="192"/>
      <c r="L2" s="192"/>
      <c r="M2" s="132"/>
      <c r="N2" s="192"/>
      <c r="O2" s="192"/>
      <c r="P2" s="19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92" t="s">
        <v>2</v>
      </c>
      <c r="K3" s="192"/>
      <c r="L3" s="192"/>
      <c r="M3" s="132"/>
      <c r="N3" s="192"/>
      <c r="O3" s="192"/>
      <c r="P3" s="19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92" t="s">
        <v>4</v>
      </c>
      <c r="K4" s="192"/>
      <c r="L4" s="192"/>
      <c r="M4" s="132"/>
      <c r="N4" s="133"/>
      <c r="O4" s="133"/>
      <c r="P4" s="19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92" t="s">
        <v>490</v>
      </c>
      <c r="K5" s="192"/>
      <c r="L5" s="192"/>
      <c r="M5" s="132"/>
      <c r="N5" s="192"/>
      <c r="O5" s="192"/>
      <c r="P5" s="192"/>
      <c r="Q5" s="19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5</v>
      </c>
      <c r="H6" s="192"/>
      <c r="I6" s="192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0" t="s">
        <v>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8"/>
      <c r="B8" s="189"/>
      <c r="C8" s="189"/>
      <c r="D8" s="189"/>
      <c r="E8" s="189"/>
      <c r="F8" s="189"/>
      <c r="G8" s="432" t="s">
        <v>7</v>
      </c>
      <c r="H8" s="432"/>
      <c r="I8" s="432"/>
      <c r="J8" s="432"/>
      <c r="K8" s="432"/>
      <c r="L8" s="189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3" t="s">
        <v>474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4" t="s">
        <v>484</v>
      </c>
      <c r="H10" s="434"/>
      <c r="I10" s="434"/>
      <c r="J10" s="434"/>
      <c r="K10" s="434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5" t="s">
        <v>8</v>
      </c>
      <c r="H11" s="435"/>
      <c r="I11" s="435"/>
      <c r="J11" s="435"/>
      <c r="K11" s="43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3" t="s">
        <v>9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4" t="s">
        <v>475</v>
      </c>
      <c r="H15" s="434"/>
      <c r="I15" s="434"/>
      <c r="J15" s="434"/>
      <c r="K15" s="434"/>
    </row>
    <row r="16" spans="1:36" ht="11.25" customHeight="1">
      <c r="G16" s="436" t="s">
        <v>10</v>
      </c>
      <c r="H16" s="436"/>
      <c r="I16" s="436"/>
      <c r="J16" s="436"/>
      <c r="K16" s="436"/>
    </row>
    <row r="17" spans="1:17" ht="15" customHeight="1">
      <c r="B17"/>
      <c r="C17"/>
      <c r="D17"/>
      <c r="E17" s="441" t="s">
        <v>11</v>
      </c>
      <c r="F17" s="441"/>
      <c r="G17" s="441"/>
      <c r="H17" s="441"/>
      <c r="I17" s="441"/>
      <c r="J17" s="441"/>
      <c r="K17" s="441"/>
      <c r="L17"/>
    </row>
    <row r="18" spans="1:17" ht="12" customHeight="1">
      <c r="A18" s="442" t="s">
        <v>12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134"/>
    </row>
    <row r="19" spans="1:17" ht="12" customHeight="1">
      <c r="F19" s="1"/>
      <c r="J19" s="12"/>
      <c r="K19" s="13"/>
      <c r="L19" s="14" t="s">
        <v>13</v>
      </c>
      <c r="M19" s="134"/>
    </row>
    <row r="20" spans="1:17" ht="11.25" customHeight="1">
      <c r="F20" s="1"/>
      <c r="J20" s="15" t="s">
        <v>14</v>
      </c>
      <c r="K20" s="7"/>
      <c r="L20" s="16">
        <v>188773688</v>
      </c>
      <c r="M20" s="134"/>
    </row>
    <row r="21" spans="1:17" ht="12" customHeight="1">
      <c r="E21" s="192"/>
      <c r="F21" s="191"/>
      <c r="I21" s="18"/>
      <c r="J21" s="18"/>
      <c r="K21" s="19" t="s">
        <v>15</v>
      </c>
      <c r="L21" s="16"/>
      <c r="M21" s="134"/>
    </row>
    <row r="22" spans="1:17" ht="14.25" customHeight="1">
      <c r="A22" s="443" t="s">
        <v>16</v>
      </c>
      <c r="B22" s="443"/>
      <c r="C22" s="443"/>
      <c r="D22" s="443"/>
      <c r="E22" s="443"/>
      <c r="F22" s="443"/>
      <c r="G22" s="443"/>
      <c r="H22" s="443"/>
      <c r="I22" s="443"/>
      <c r="K22" s="19" t="s">
        <v>17</v>
      </c>
      <c r="L22" s="20" t="s">
        <v>18</v>
      </c>
      <c r="M22" s="134"/>
    </row>
    <row r="23" spans="1:17" ht="43.5" customHeight="1">
      <c r="A23" s="443" t="s">
        <v>313</v>
      </c>
      <c r="B23" s="443"/>
      <c r="C23" s="443"/>
      <c r="D23" s="443"/>
      <c r="E23" s="443"/>
      <c r="F23" s="443"/>
      <c r="G23" s="443"/>
      <c r="H23" s="443"/>
      <c r="I23" s="443"/>
      <c r="J23" s="193" t="s">
        <v>19</v>
      </c>
      <c r="K23" s="21" t="s">
        <v>20</v>
      </c>
      <c r="L23" s="16"/>
      <c r="M23" s="134"/>
    </row>
    <row r="24" spans="1:17" ht="12.75" customHeight="1">
      <c r="F24" s="1"/>
      <c r="G24" s="22" t="s">
        <v>21</v>
      </c>
      <c r="H24" s="23" t="s">
        <v>311</v>
      </c>
      <c r="I24" s="24">
        <v>1</v>
      </c>
      <c r="J24" s="25">
        <v>4</v>
      </c>
      <c r="K24" s="16">
        <v>4</v>
      </c>
      <c r="L24" s="16">
        <v>28</v>
      </c>
      <c r="M24" s="134"/>
    </row>
    <row r="25" spans="1:17" ht="13.5" customHeight="1">
      <c r="F25" s="1"/>
      <c r="G25" s="446" t="s">
        <v>22</v>
      </c>
      <c r="H25" s="446"/>
      <c r="I25" s="142" t="s">
        <v>23</v>
      </c>
      <c r="J25" s="143" t="s">
        <v>24</v>
      </c>
      <c r="K25" s="144" t="s">
        <v>24</v>
      </c>
      <c r="L25" s="144" t="s">
        <v>24</v>
      </c>
      <c r="M25" s="134"/>
    </row>
    <row r="26" spans="1:17">
      <c r="A26" s="437" t="s">
        <v>312</v>
      </c>
      <c r="B26" s="437"/>
      <c r="C26" s="437"/>
      <c r="D26" s="437"/>
      <c r="E26" s="437"/>
      <c r="F26" s="437"/>
      <c r="G26" s="437"/>
      <c r="H26" s="437"/>
      <c r="I26" s="437"/>
      <c r="J26" s="26"/>
      <c r="K26" s="27"/>
      <c r="L26" s="28" t="s">
        <v>25</v>
      </c>
      <c r="M26" s="135"/>
    </row>
    <row r="27" spans="1:17" ht="24" customHeight="1">
      <c r="A27" s="450" t="s">
        <v>26</v>
      </c>
      <c r="B27" s="451"/>
      <c r="C27" s="451"/>
      <c r="D27" s="451"/>
      <c r="E27" s="451"/>
      <c r="F27" s="451"/>
      <c r="G27" s="454" t="s">
        <v>27</v>
      </c>
      <c r="H27" s="456" t="s">
        <v>28</v>
      </c>
      <c r="I27" s="458" t="s">
        <v>29</v>
      </c>
      <c r="J27" s="459"/>
      <c r="K27" s="460" t="s">
        <v>30</v>
      </c>
      <c r="L27" s="444" t="s">
        <v>31</v>
      </c>
      <c r="M27" s="135"/>
    </row>
    <row r="28" spans="1:17" ht="46.5" customHeight="1">
      <c r="A28" s="452"/>
      <c r="B28" s="453"/>
      <c r="C28" s="453"/>
      <c r="D28" s="453"/>
      <c r="E28" s="453"/>
      <c r="F28" s="453"/>
      <c r="G28" s="455"/>
      <c r="H28" s="457"/>
      <c r="I28" s="29" t="s">
        <v>32</v>
      </c>
      <c r="J28" s="30" t="s">
        <v>33</v>
      </c>
      <c r="K28" s="461"/>
      <c r="L28" s="445"/>
    </row>
    <row r="29" spans="1:17" ht="11.25" customHeight="1">
      <c r="A29" s="438" t="s">
        <v>20</v>
      </c>
      <c r="B29" s="439"/>
      <c r="C29" s="439"/>
      <c r="D29" s="439"/>
      <c r="E29" s="439"/>
      <c r="F29" s="440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10800</v>
      </c>
      <c r="J30" s="41">
        <f>SUM(J31+J42+J61+J82+J89+J109+J131+J150+J160)</f>
        <v>10800</v>
      </c>
      <c r="K30" s="42">
        <f>SUM(K31+K42+K61+K82+K89+K109+K131+K150+K160)</f>
        <v>10800</v>
      </c>
      <c r="L30" s="41">
        <f>SUM(L31+L42+L61+L82+L89+L109+L131+L150+L160)</f>
        <v>10800</v>
      </c>
    </row>
    <row r="31" spans="1:17" ht="16.5" hidden="1" customHeight="1" collapsed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0</v>
      </c>
      <c r="J31" s="41">
        <f>SUM(J32+J38)</f>
        <v>0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0</v>
      </c>
      <c r="J32" s="41">
        <f>SUM(J33)</f>
        <v>0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0</v>
      </c>
      <c r="J33" s="41">
        <f t="shared" ref="J33:L34" si="0">SUM(J34)</f>
        <v>0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0</v>
      </c>
      <c r="J34" s="42">
        <f t="shared" si="0"/>
        <v>0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hidden="1" customHeight="1" collapsed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0</v>
      </c>
      <c r="J35" s="57">
        <v>0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hidden="1" customHeight="1" collapsed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0</v>
      </c>
      <c r="J41" s="57">
        <v>0</v>
      </c>
      <c r="K41" s="57">
        <v>0</v>
      </c>
      <c r="L41" s="57">
        <v>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10800</v>
      </c>
      <c r="J42" s="62">
        <f t="shared" si="2"/>
        <v>10800</v>
      </c>
      <c r="K42" s="61">
        <f t="shared" si="2"/>
        <v>10800</v>
      </c>
      <c r="L42" s="61">
        <f t="shared" si="2"/>
        <v>10800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10800</v>
      </c>
      <c r="J43" s="42">
        <f t="shared" si="2"/>
        <v>10800</v>
      </c>
      <c r="K43" s="41">
        <f t="shared" si="2"/>
        <v>10800</v>
      </c>
      <c r="L43" s="42">
        <f t="shared" si="2"/>
        <v>10800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10800</v>
      </c>
      <c r="J44" s="42">
        <f t="shared" si="2"/>
        <v>10800</v>
      </c>
      <c r="K44" s="50">
        <f t="shared" si="2"/>
        <v>10800</v>
      </c>
      <c r="L44" s="50">
        <f t="shared" si="2"/>
        <v>10800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10800</v>
      </c>
      <c r="J45" s="68">
        <f>SUM(J46:J60)</f>
        <v>10800</v>
      </c>
      <c r="K45" s="69">
        <f>SUM(K46:K60)</f>
        <v>10800</v>
      </c>
      <c r="L45" s="69">
        <f>SUM(L46:L60)</f>
        <v>10800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6000</v>
      </c>
      <c r="J54" s="57">
        <v>6000</v>
      </c>
      <c r="K54" s="57">
        <v>6000</v>
      </c>
      <c r="L54" s="57">
        <v>6000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4800</v>
      </c>
      <c r="J60" s="57">
        <v>4800</v>
      </c>
      <c r="K60" s="57">
        <v>4800</v>
      </c>
      <c r="L60" s="57">
        <v>4800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0</v>
      </c>
      <c r="J137" s="83">
        <f t="shared" si="13"/>
        <v>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0</v>
      </c>
      <c r="J138" s="81">
        <f t="shared" si="13"/>
        <v>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0</v>
      </c>
      <c r="J145" s="81">
        <f t="shared" si="14"/>
        <v>0</v>
      </c>
      <c r="K145" s="42">
        <f t="shared" si="14"/>
        <v>0</v>
      </c>
      <c r="L145" s="41">
        <f t="shared" si="14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0</v>
      </c>
      <c r="J146" s="94">
        <f t="shared" si="14"/>
        <v>0</v>
      </c>
      <c r="K146" s="69">
        <f t="shared" si="14"/>
        <v>0</v>
      </c>
      <c r="L146" s="68">
        <f t="shared" si="14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10000</v>
      </c>
      <c r="J176" s="81">
        <f>SUM(J177+J230+J295)</f>
        <v>10000</v>
      </c>
      <c r="K176" s="42">
        <f>SUM(K177+K230+K295)</f>
        <v>10000</v>
      </c>
      <c r="L176" s="41">
        <f>SUM(L177+L230+L295)</f>
        <v>10000</v>
      </c>
    </row>
    <row r="177" spans="1:16" ht="34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10000</v>
      </c>
      <c r="J177" s="61">
        <f>SUM(J178+J201+J208+J220+J224)</f>
        <v>10000</v>
      </c>
      <c r="K177" s="61">
        <f>SUM(K178+K201+K208+K220+K224)</f>
        <v>10000</v>
      </c>
      <c r="L177" s="61">
        <f>SUM(L178+L201+L208+L220+L224)</f>
        <v>10000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10000</v>
      </c>
      <c r="J178" s="81">
        <f>SUM(J179+J182+J187+J193+J198)</f>
        <v>10000</v>
      </c>
      <c r="K178" s="42">
        <f>SUM(K179+K182+K187+K193+K198)</f>
        <v>10000</v>
      </c>
      <c r="L178" s="41">
        <f>SUM(L179+L182+L187+L193+L198)</f>
        <v>10000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10000</v>
      </c>
      <c r="J187" s="81">
        <f>J188</f>
        <v>10000</v>
      </c>
      <c r="K187" s="42">
        <f>K188</f>
        <v>10000</v>
      </c>
      <c r="L187" s="41">
        <f>L188</f>
        <v>10000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SUM(I189:I192)</f>
        <v>10000</v>
      </c>
      <c r="J188" s="41">
        <f t="shared" si="18"/>
        <v>10000</v>
      </c>
      <c r="K188" s="41">
        <f t="shared" si="18"/>
        <v>10000</v>
      </c>
      <c r="L188" s="41">
        <f t="shared" si="18"/>
        <v>10000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customHeight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10000</v>
      </c>
      <c r="J192" s="147">
        <v>10000</v>
      </c>
      <c r="K192" s="58">
        <v>10000</v>
      </c>
      <c r="L192" s="58">
        <v>10000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19">I199</f>
        <v>0</v>
      </c>
      <c r="J198" s="81">
        <f t="shared" si="19"/>
        <v>0</v>
      </c>
      <c r="K198" s="42">
        <f t="shared" si="19"/>
        <v>0</v>
      </c>
      <c r="L198" s="41">
        <f t="shared" si="19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19"/>
        <v>0</v>
      </c>
      <c r="J199" s="42">
        <f t="shared" si="19"/>
        <v>0</v>
      </c>
      <c r="K199" s="42">
        <f t="shared" si="19"/>
        <v>0</v>
      </c>
      <c r="L199" s="42">
        <f t="shared" si="19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0">I202</f>
        <v>0</v>
      </c>
      <c r="J201" s="83">
        <f t="shared" si="20"/>
        <v>0</v>
      </c>
      <c r="K201" s="49">
        <f t="shared" si="20"/>
        <v>0</v>
      </c>
      <c r="L201" s="50">
        <f t="shared" si="20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0"/>
        <v>0</v>
      </c>
      <c r="J202" s="81">
        <f t="shared" si="20"/>
        <v>0</v>
      </c>
      <c r="K202" s="42">
        <f t="shared" si="20"/>
        <v>0</v>
      </c>
      <c r="L202" s="41">
        <f t="shared" si="20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1">I210</f>
        <v>0</v>
      </c>
      <c r="J209" s="82">
        <f t="shared" si="21"/>
        <v>0</v>
      </c>
      <c r="K209" s="62">
        <f t="shared" si="21"/>
        <v>0</v>
      </c>
      <c r="L209" s="61">
        <f t="shared" si="21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1"/>
        <v>0</v>
      </c>
      <c r="J210" s="81">
        <f t="shared" si="21"/>
        <v>0</v>
      </c>
      <c r="K210" s="42">
        <f t="shared" si="21"/>
        <v>0</v>
      </c>
      <c r="L210" s="41">
        <f t="shared" si="21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2">I221</f>
        <v>0</v>
      </c>
      <c r="J220" s="82">
        <f t="shared" si="22"/>
        <v>0</v>
      </c>
      <c r="K220" s="62">
        <f t="shared" si="22"/>
        <v>0</v>
      </c>
      <c r="L220" s="62">
        <f t="shared" si="22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2"/>
        <v>0</v>
      </c>
      <c r="J221" s="94">
        <f t="shared" si="22"/>
        <v>0</v>
      </c>
      <c r="K221" s="69">
        <f t="shared" si="22"/>
        <v>0</v>
      </c>
      <c r="L221" s="69">
        <f t="shared" si="22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2"/>
        <v>0</v>
      </c>
      <c r="J222" s="81">
        <f t="shared" si="22"/>
        <v>0</v>
      </c>
      <c r="K222" s="42">
        <f t="shared" si="22"/>
        <v>0</v>
      </c>
      <c r="L222" s="42">
        <f t="shared" si="22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3">I225</f>
        <v>0</v>
      </c>
      <c r="J224" s="41">
        <f t="shared" si="23"/>
        <v>0</v>
      </c>
      <c r="K224" s="41">
        <f t="shared" si="23"/>
        <v>0</v>
      </c>
      <c r="L224" s="41">
        <f t="shared" si="23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3"/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4">I254</f>
        <v>0</v>
      </c>
      <c r="J253" s="81">
        <f t="shared" si="24"/>
        <v>0</v>
      </c>
      <c r="K253" s="42">
        <f t="shared" si="24"/>
        <v>0</v>
      </c>
      <c r="L253" s="42">
        <f t="shared" si="24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4"/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5">I257</f>
        <v>0</v>
      </c>
      <c r="J256" s="81">
        <f t="shared" si="25"/>
        <v>0</v>
      </c>
      <c r="K256" s="42">
        <f t="shared" si="25"/>
        <v>0</v>
      </c>
      <c r="L256" s="42">
        <f t="shared" si="25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5"/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6">I286</f>
        <v>0</v>
      </c>
      <c r="J285" s="81">
        <f t="shared" si="26"/>
        <v>0</v>
      </c>
      <c r="K285" s="42">
        <f t="shared" si="26"/>
        <v>0</v>
      </c>
      <c r="L285" s="42">
        <f t="shared" si="26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6"/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7">I289</f>
        <v>0</v>
      </c>
      <c r="J288" s="109">
        <f t="shared" si="27"/>
        <v>0</v>
      </c>
      <c r="K288" s="42">
        <f t="shared" si="27"/>
        <v>0</v>
      </c>
      <c r="L288" s="42">
        <f t="shared" si="27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7"/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8">I319</f>
        <v>0</v>
      </c>
      <c r="J318" s="109">
        <f t="shared" si="28"/>
        <v>0</v>
      </c>
      <c r="K318" s="42">
        <f t="shared" si="28"/>
        <v>0</v>
      </c>
      <c r="L318" s="42">
        <f t="shared" si="28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8"/>
        <v>0</v>
      </c>
      <c r="J319" s="110">
        <f t="shared" si="28"/>
        <v>0</v>
      </c>
      <c r="K319" s="62">
        <f t="shared" si="28"/>
        <v>0</v>
      </c>
      <c r="L319" s="62">
        <f t="shared" si="28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29">I322</f>
        <v>0</v>
      </c>
      <c r="J321" s="109">
        <f t="shared" si="29"/>
        <v>0</v>
      </c>
      <c r="K321" s="42">
        <f t="shared" si="29"/>
        <v>0</v>
      </c>
      <c r="L321" s="42">
        <f t="shared" si="29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29"/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0">I351</f>
        <v>0</v>
      </c>
      <c r="J350" s="81">
        <f t="shared" si="30"/>
        <v>0</v>
      </c>
      <c r="K350" s="42">
        <f t="shared" si="30"/>
        <v>0</v>
      </c>
      <c r="L350" s="42">
        <f t="shared" si="30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0"/>
        <v>0</v>
      </c>
      <c r="J351" s="82">
        <f t="shared" si="30"/>
        <v>0</v>
      </c>
      <c r="K351" s="62">
        <f t="shared" si="30"/>
        <v>0</v>
      </c>
      <c r="L351" s="62">
        <f t="shared" si="30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1">I354</f>
        <v>0</v>
      </c>
      <c r="J353" s="81">
        <f t="shared" si="31"/>
        <v>0</v>
      </c>
      <c r="K353" s="42">
        <f t="shared" si="31"/>
        <v>0</v>
      </c>
      <c r="L353" s="42">
        <f t="shared" si="31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1"/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20800</v>
      </c>
      <c r="J360" s="90">
        <f>SUM(J30+J176)</f>
        <v>20800</v>
      </c>
      <c r="K360" s="90">
        <f>SUM(K30+K176)</f>
        <v>20800</v>
      </c>
      <c r="L360" s="90">
        <f>SUM(L30+L176)</f>
        <v>20800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354</v>
      </c>
      <c r="H362" s="140"/>
      <c r="I362" s="121"/>
      <c r="J362" s="119"/>
      <c r="K362" s="120" t="s">
        <v>355</v>
      </c>
      <c r="L362" s="121"/>
    </row>
    <row r="363" spans="1:12" ht="18.75" customHeight="1">
      <c r="A363" s="122"/>
      <c r="B363" s="122"/>
      <c r="C363" s="122"/>
      <c r="D363" s="123" t="s">
        <v>226</v>
      </c>
      <c r="E363"/>
      <c r="F363"/>
      <c r="G363" s="140"/>
      <c r="H363" s="140"/>
      <c r="I363" s="194" t="s">
        <v>227</v>
      </c>
      <c r="K363" s="447" t="s">
        <v>228</v>
      </c>
      <c r="L363" s="44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229</v>
      </c>
      <c r="I365" s="124"/>
      <c r="K365" s="120" t="s">
        <v>230</v>
      </c>
      <c r="L365" s="125"/>
    </row>
    <row r="366" spans="1:12" ht="26.25" customHeight="1">
      <c r="D366" s="448" t="s">
        <v>231</v>
      </c>
      <c r="E366" s="449"/>
      <c r="F366" s="449"/>
      <c r="G366" s="449"/>
      <c r="H366" s="126"/>
      <c r="I366" s="127" t="s">
        <v>227</v>
      </c>
      <c r="K366" s="447" t="s">
        <v>228</v>
      </c>
      <c r="L366" s="447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0866141732283472" right="0.70866141732283472" top="3.937007874015748E-2" bottom="3.937007874015748E-2" header="3.937007874015748E-2" footer="3.937007874015748E-2"/>
  <pageSetup paperSize="9"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76C7-578B-4E48-B78B-5F7C0AD8DC72}">
  <sheetPr>
    <pageSetUpPr fitToPage="1"/>
  </sheetPr>
  <dimension ref="A1:AJ366"/>
  <sheetViews>
    <sheetView topLeftCell="A4" workbookViewId="0">
      <selection activeCell="L5" sqref="L5"/>
    </sheetView>
  </sheetViews>
  <sheetFormatPr defaultRowHeight="15"/>
  <cols>
    <col min="1" max="4" width="2" style="1" customWidth="1"/>
    <col min="5" max="5" width="2.140625" style="1" customWidth="1"/>
    <col min="6" max="6" width="3.5703125" style="190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92" t="s">
        <v>0</v>
      </c>
      <c r="K1" s="192"/>
      <c r="L1" s="192"/>
      <c r="M1" s="132"/>
      <c r="N1" s="192"/>
      <c r="O1" s="192"/>
      <c r="P1" s="19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92" t="s">
        <v>1</v>
      </c>
      <c r="K2" s="192"/>
      <c r="L2" s="192"/>
      <c r="M2" s="132"/>
      <c r="N2" s="192"/>
      <c r="O2" s="192"/>
      <c r="P2" s="19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92" t="s">
        <v>2</v>
      </c>
      <c r="K3" s="192"/>
      <c r="L3" s="192"/>
      <c r="M3" s="132"/>
      <c r="N3" s="192"/>
      <c r="O3" s="192"/>
      <c r="P3" s="19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92" t="s">
        <v>4</v>
      </c>
      <c r="K4" s="192"/>
      <c r="L4" s="192"/>
      <c r="M4" s="132"/>
      <c r="N4" s="133"/>
      <c r="O4" s="133"/>
      <c r="P4" s="19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92" t="s">
        <v>490</v>
      </c>
      <c r="K5" s="192"/>
      <c r="L5" s="192"/>
      <c r="M5" s="132"/>
      <c r="N5" s="192"/>
      <c r="O5" s="192"/>
      <c r="P5" s="192"/>
      <c r="Q5" s="19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5</v>
      </c>
      <c r="H6" s="192"/>
      <c r="I6" s="192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0" t="s">
        <v>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8"/>
      <c r="B8" s="189"/>
      <c r="C8" s="189"/>
      <c r="D8" s="189"/>
      <c r="E8" s="189"/>
      <c r="F8" s="189"/>
      <c r="G8" s="432" t="s">
        <v>7</v>
      </c>
      <c r="H8" s="432"/>
      <c r="I8" s="432"/>
      <c r="J8" s="432"/>
      <c r="K8" s="432"/>
      <c r="L8" s="189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3" t="s">
        <v>474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4" t="s">
        <v>484</v>
      </c>
      <c r="H10" s="434"/>
      <c r="I10" s="434"/>
      <c r="J10" s="434"/>
      <c r="K10" s="434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5" t="s">
        <v>8</v>
      </c>
      <c r="H11" s="435"/>
      <c r="I11" s="435"/>
      <c r="J11" s="435"/>
      <c r="K11" s="43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3" t="s">
        <v>9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4" t="s">
        <v>475</v>
      </c>
      <c r="H15" s="434"/>
      <c r="I15" s="434"/>
      <c r="J15" s="434"/>
      <c r="K15" s="434"/>
    </row>
    <row r="16" spans="1:36" ht="11.25" customHeight="1">
      <c r="G16" s="436" t="s">
        <v>10</v>
      </c>
      <c r="H16" s="436"/>
      <c r="I16" s="436"/>
      <c r="J16" s="436"/>
      <c r="K16" s="436"/>
    </row>
    <row r="17" spans="1:17" ht="15" customHeight="1">
      <c r="B17"/>
      <c r="C17"/>
      <c r="D17"/>
      <c r="E17" s="441" t="s">
        <v>11</v>
      </c>
      <c r="F17" s="441"/>
      <c r="G17" s="441"/>
      <c r="H17" s="441"/>
      <c r="I17" s="441"/>
      <c r="J17" s="441"/>
      <c r="K17" s="441"/>
      <c r="L17"/>
    </row>
    <row r="18" spans="1:17" ht="12" customHeight="1">
      <c r="A18" s="442" t="s">
        <v>12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134"/>
    </row>
    <row r="19" spans="1:17" ht="12" customHeight="1">
      <c r="F19" s="1"/>
      <c r="J19" s="12"/>
      <c r="K19" s="13"/>
      <c r="L19" s="14" t="s">
        <v>13</v>
      </c>
      <c r="M19" s="134"/>
    </row>
    <row r="20" spans="1:17" ht="11.25" customHeight="1">
      <c r="F20" s="1"/>
      <c r="J20" s="15" t="s">
        <v>14</v>
      </c>
      <c r="K20" s="7"/>
      <c r="L20" s="16">
        <v>188773688</v>
      </c>
      <c r="M20" s="134"/>
    </row>
    <row r="21" spans="1:17" ht="12" customHeight="1">
      <c r="E21" s="192"/>
      <c r="F21" s="191"/>
      <c r="I21" s="18"/>
      <c r="J21" s="18"/>
      <c r="K21" s="19" t="s">
        <v>15</v>
      </c>
      <c r="L21" s="16"/>
      <c r="M21" s="134"/>
    </row>
    <row r="22" spans="1:17" ht="14.25" customHeight="1">
      <c r="A22" s="443" t="s">
        <v>16</v>
      </c>
      <c r="B22" s="443"/>
      <c r="C22" s="443"/>
      <c r="D22" s="443"/>
      <c r="E22" s="443"/>
      <c r="F22" s="443"/>
      <c r="G22" s="443"/>
      <c r="H22" s="443"/>
      <c r="I22" s="443"/>
      <c r="K22" s="19" t="s">
        <v>17</v>
      </c>
      <c r="L22" s="20" t="s">
        <v>18</v>
      </c>
      <c r="M22" s="134"/>
    </row>
    <row r="23" spans="1:17" ht="43.5" customHeight="1">
      <c r="A23" s="443" t="s">
        <v>310</v>
      </c>
      <c r="B23" s="443"/>
      <c r="C23" s="443"/>
      <c r="D23" s="443"/>
      <c r="E23" s="443"/>
      <c r="F23" s="443"/>
      <c r="G23" s="443"/>
      <c r="H23" s="443"/>
      <c r="I23" s="443"/>
      <c r="J23" s="193" t="s">
        <v>19</v>
      </c>
      <c r="K23" s="21" t="s">
        <v>20</v>
      </c>
      <c r="L23" s="16"/>
      <c r="M23" s="134"/>
    </row>
    <row r="24" spans="1:17" ht="12.75" customHeight="1">
      <c r="F24" s="1"/>
      <c r="G24" s="22" t="s">
        <v>21</v>
      </c>
      <c r="H24" s="23" t="s">
        <v>316</v>
      </c>
      <c r="I24" s="24"/>
      <c r="J24" s="25"/>
      <c r="K24" s="16"/>
      <c r="L24" s="16"/>
      <c r="M24" s="134"/>
    </row>
    <row r="25" spans="1:17" ht="13.5" customHeight="1">
      <c r="F25" s="1"/>
      <c r="G25" s="446" t="s">
        <v>22</v>
      </c>
      <c r="H25" s="446"/>
      <c r="I25" s="142" t="s">
        <v>23</v>
      </c>
      <c r="J25" s="143" t="s">
        <v>24</v>
      </c>
      <c r="K25" s="144" t="s">
        <v>24</v>
      </c>
      <c r="L25" s="144" t="s">
        <v>24</v>
      </c>
      <c r="M25" s="134"/>
    </row>
    <row r="26" spans="1:17">
      <c r="A26" s="437" t="s">
        <v>317</v>
      </c>
      <c r="B26" s="437"/>
      <c r="C26" s="437"/>
      <c r="D26" s="437"/>
      <c r="E26" s="437"/>
      <c r="F26" s="437"/>
      <c r="G26" s="437"/>
      <c r="H26" s="437"/>
      <c r="I26" s="437"/>
      <c r="J26" s="26"/>
      <c r="K26" s="27"/>
      <c r="L26" s="28" t="s">
        <v>25</v>
      </c>
      <c r="M26" s="135"/>
    </row>
    <row r="27" spans="1:17" ht="24" customHeight="1">
      <c r="A27" s="450" t="s">
        <v>26</v>
      </c>
      <c r="B27" s="451"/>
      <c r="C27" s="451"/>
      <c r="D27" s="451"/>
      <c r="E27" s="451"/>
      <c r="F27" s="451"/>
      <c r="G27" s="454" t="s">
        <v>27</v>
      </c>
      <c r="H27" s="456" t="s">
        <v>28</v>
      </c>
      <c r="I27" s="458" t="s">
        <v>29</v>
      </c>
      <c r="J27" s="459"/>
      <c r="K27" s="460" t="s">
        <v>30</v>
      </c>
      <c r="L27" s="444" t="s">
        <v>31</v>
      </c>
      <c r="M27" s="135"/>
    </row>
    <row r="28" spans="1:17" ht="46.5" customHeight="1">
      <c r="A28" s="452"/>
      <c r="B28" s="453"/>
      <c r="C28" s="453"/>
      <c r="D28" s="453"/>
      <c r="E28" s="453"/>
      <c r="F28" s="453"/>
      <c r="G28" s="455"/>
      <c r="H28" s="457"/>
      <c r="I28" s="29" t="s">
        <v>32</v>
      </c>
      <c r="J28" s="30" t="s">
        <v>33</v>
      </c>
      <c r="K28" s="461"/>
      <c r="L28" s="445"/>
    </row>
    <row r="29" spans="1:17" ht="11.25" customHeight="1">
      <c r="A29" s="438" t="s">
        <v>20</v>
      </c>
      <c r="B29" s="439"/>
      <c r="C29" s="439"/>
      <c r="D29" s="439"/>
      <c r="E29" s="439"/>
      <c r="F29" s="440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371200</v>
      </c>
      <c r="J30" s="41">
        <f>SUM(J31+J42+J61+J82+J89+J109+J131+J150+J160)</f>
        <v>249500</v>
      </c>
      <c r="K30" s="42">
        <f>SUM(K31+K42+K61+K82+K89+K109+K131+K150+K160)</f>
        <v>238180.75</v>
      </c>
      <c r="L30" s="41">
        <f>SUM(L31+L42+L61+L82+L89+L109+L131+L150+L160)</f>
        <v>238180.75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361050</v>
      </c>
      <c r="J31" s="41">
        <f>SUM(J32+J38)</f>
        <v>241250</v>
      </c>
      <c r="K31" s="49">
        <f>SUM(K32+K38)</f>
        <v>232183.44</v>
      </c>
      <c r="L31" s="50">
        <f>SUM(L32+L38)</f>
        <v>232183.44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355500</v>
      </c>
      <c r="J32" s="41">
        <f>SUM(J33)</f>
        <v>237200</v>
      </c>
      <c r="K32" s="42">
        <f>SUM(K33)</f>
        <v>228279.45</v>
      </c>
      <c r="L32" s="41">
        <f>SUM(L33)</f>
        <v>228279.45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355500</v>
      </c>
      <c r="J33" s="41">
        <f t="shared" ref="J33:L34" si="0">SUM(J34)</f>
        <v>237200</v>
      </c>
      <c r="K33" s="41">
        <f t="shared" si="0"/>
        <v>228279.45</v>
      </c>
      <c r="L33" s="41">
        <f t="shared" si="0"/>
        <v>228279.45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355500</v>
      </c>
      <c r="J34" s="42">
        <f t="shared" si="0"/>
        <v>237200</v>
      </c>
      <c r="K34" s="42">
        <f t="shared" si="0"/>
        <v>228279.45</v>
      </c>
      <c r="L34" s="42">
        <f t="shared" si="0"/>
        <v>228279.45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355500</v>
      </c>
      <c r="J35" s="57">
        <v>237200</v>
      </c>
      <c r="K35" s="57">
        <v>228279.45</v>
      </c>
      <c r="L35" s="57">
        <v>228279.45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5550</v>
      </c>
      <c r="J38" s="41">
        <f t="shared" si="1"/>
        <v>4050</v>
      </c>
      <c r="K38" s="42">
        <f t="shared" si="1"/>
        <v>3903.99</v>
      </c>
      <c r="L38" s="41">
        <f t="shared" si="1"/>
        <v>3903.99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5550</v>
      </c>
      <c r="J39" s="41">
        <f t="shared" si="1"/>
        <v>4050</v>
      </c>
      <c r="K39" s="41">
        <f t="shared" si="1"/>
        <v>3903.99</v>
      </c>
      <c r="L39" s="41">
        <f t="shared" si="1"/>
        <v>3903.99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5550</v>
      </c>
      <c r="J40" s="41">
        <f t="shared" si="1"/>
        <v>4050</v>
      </c>
      <c r="K40" s="41">
        <f t="shared" si="1"/>
        <v>3903.99</v>
      </c>
      <c r="L40" s="41">
        <f t="shared" si="1"/>
        <v>3903.99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5550</v>
      </c>
      <c r="J41" s="57">
        <v>4050</v>
      </c>
      <c r="K41" s="57">
        <v>3903.99</v>
      </c>
      <c r="L41" s="57">
        <v>3903.99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8650</v>
      </c>
      <c r="J42" s="62">
        <f t="shared" si="2"/>
        <v>6850</v>
      </c>
      <c r="K42" s="61">
        <f t="shared" si="2"/>
        <v>4842.3099999999995</v>
      </c>
      <c r="L42" s="61">
        <f t="shared" si="2"/>
        <v>4842.3099999999995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8650</v>
      </c>
      <c r="J43" s="42">
        <f t="shared" si="2"/>
        <v>6850</v>
      </c>
      <c r="K43" s="41">
        <f t="shared" si="2"/>
        <v>4842.3099999999995</v>
      </c>
      <c r="L43" s="42">
        <f t="shared" si="2"/>
        <v>4842.3099999999995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8650</v>
      </c>
      <c r="J44" s="42">
        <f t="shared" si="2"/>
        <v>6850</v>
      </c>
      <c r="K44" s="50">
        <f t="shared" si="2"/>
        <v>4842.3099999999995</v>
      </c>
      <c r="L44" s="50">
        <f t="shared" si="2"/>
        <v>4842.3099999999995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8650</v>
      </c>
      <c r="J45" s="68">
        <f>SUM(J46:J60)</f>
        <v>6850</v>
      </c>
      <c r="K45" s="69">
        <f>SUM(K46:K60)</f>
        <v>4842.3099999999995</v>
      </c>
      <c r="L45" s="69">
        <f>SUM(L46:L60)</f>
        <v>4842.3099999999995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1450</v>
      </c>
      <c r="J55" s="57">
        <v>950</v>
      </c>
      <c r="K55" s="57">
        <v>516.74</v>
      </c>
      <c r="L55" s="57">
        <v>516.74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1400</v>
      </c>
      <c r="J58" s="57">
        <v>1000</v>
      </c>
      <c r="K58" s="57">
        <v>930.18</v>
      </c>
      <c r="L58" s="57">
        <v>930.18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5800</v>
      </c>
      <c r="J60" s="57">
        <v>4900</v>
      </c>
      <c r="K60" s="57">
        <v>3395.39</v>
      </c>
      <c r="L60" s="57">
        <v>3395.39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1500</v>
      </c>
      <c r="J131" s="81">
        <f>SUM(J132+J137+J145)</f>
        <v>1400</v>
      </c>
      <c r="K131" s="42">
        <f>SUM(K132+K137+K145)</f>
        <v>1155</v>
      </c>
      <c r="L131" s="41">
        <f>SUM(L132+L137+L145)</f>
        <v>1155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0</v>
      </c>
      <c r="J137" s="83">
        <f t="shared" si="13"/>
        <v>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0</v>
      </c>
      <c r="J138" s="81">
        <f t="shared" si="13"/>
        <v>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1500</v>
      </c>
      <c r="J145" s="81">
        <f t="shared" si="14"/>
        <v>1400</v>
      </c>
      <c r="K145" s="42">
        <f t="shared" si="14"/>
        <v>1155</v>
      </c>
      <c r="L145" s="41">
        <f t="shared" si="14"/>
        <v>1155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1500</v>
      </c>
      <c r="J146" s="94">
        <f t="shared" si="14"/>
        <v>1400</v>
      </c>
      <c r="K146" s="69">
        <f t="shared" si="14"/>
        <v>1155</v>
      </c>
      <c r="L146" s="68">
        <f t="shared" si="14"/>
        <v>1155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1500</v>
      </c>
      <c r="J147" s="81">
        <f>SUM(J148:J149)</f>
        <v>1400</v>
      </c>
      <c r="K147" s="42">
        <f>SUM(K148:K149)</f>
        <v>1155</v>
      </c>
      <c r="L147" s="41">
        <f>SUM(L148:L149)</f>
        <v>1155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1500</v>
      </c>
      <c r="J148" s="95">
        <v>1400</v>
      </c>
      <c r="K148" s="95">
        <v>1155</v>
      </c>
      <c r="L148" s="95">
        <v>1155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SUM(I189:I192)</f>
        <v>0</v>
      </c>
      <c r="J188" s="41">
        <f t="shared" si="18"/>
        <v>0</v>
      </c>
      <c r="K188" s="41">
        <f t="shared" si="18"/>
        <v>0</v>
      </c>
      <c r="L188" s="41">
        <f t="shared" si="18"/>
        <v>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19">I199</f>
        <v>0</v>
      </c>
      <c r="J198" s="81">
        <f t="shared" si="19"/>
        <v>0</v>
      </c>
      <c r="K198" s="42">
        <f t="shared" si="19"/>
        <v>0</v>
      </c>
      <c r="L198" s="41">
        <f t="shared" si="19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19"/>
        <v>0</v>
      </c>
      <c r="J199" s="42">
        <f t="shared" si="19"/>
        <v>0</v>
      </c>
      <c r="K199" s="42">
        <f t="shared" si="19"/>
        <v>0</v>
      </c>
      <c r="L199" s="42">
        <f t="shared" si="19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0">I202</f>
        <v>0</v>
      </c>
      <c r="J201" s="83">
        <f t="shared" si="20"/>
        <v>0</v>
      </c>
      <c r="K201" s="49">
        <f t="shared" si="20"/>
        <v>0</v>
      </c>
      <c r="L201" s="50">
        <f t="shared" si="20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0"/>
        <v>0</v>
      </c>
      <c r="J202" s="81">
        <f t="shared" si="20"/>
        <v>0</v>
      </c>
      <c r="K202" s="42">
        <f t="shared" si="20"/>
        <v>0</v>
      </c>
      <c r="L202" s="41">
        <f t="shared" si="20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1">I210</f>
        <v>0</v>
      </c>
      <c r="J209" s="82">
        <f t="shared" si="21"/>
        <v>0</v>
      </c>
      <c r="K209" s="62">
        <f t="shared" si="21"/>
        <v>0</v>
      </c>
      <c r="L209" s="61">
        <f t="shared" si="21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1"/>
        <v>0</v>
      </c>
      <c r="J210" s="81">
        <f t="shared" si="21"/>
        <v>0</v>
      </c>
      <c r="K210" s="42">
        <f t="shared" si="21"/>
        <v>0</v>
      </c>
      <c r="L210" s="41">
        <f t="shared" si="21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2">I221</f>
        <v>0</v>
      </c>
      <c r="J220" s="82">
        <f t="shared" si="22"/>
        <v>0</v>
      </c>
      <c r="K220" s="62">
        <f t="shared" si="22"/>
        <v>0</v>
      </c>
      <c r="L220" s="62">
        <f t="shared" si="22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2"/>
        <v>0</v>
      </c>
      <c r="J221" s="94">
        <f t="shared" si="22"/>
        <v>0</v>
      </c>
      <c r="K221" s="69">
        <f t="shared" si="22"/>
        <v>0</v>
      </c>
      <c r="L221" s="69">
        <f t="shared" si="22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2"/>
        <v>0</v>
      </c>
      <c r="J222" s="81">
        <f t="shared" si="22"/>
        <v>0</v>
      </c>
      <c r="K222" s="42">
        <f t="shared" si="22"/>
        <v>0</v>
      </c>
      <c r="L222" s="42">
        <f t="shared" si="22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3">I225</f>
        <v>0</v>
      </c>
      <c r="J224" s="41">
        <f t="shared" si="23"/>
        <v>0</v>
      </c>
      <c r="K224" s="41">
        <f t="shared" si="23"/>
        <v>0</v>
      </c>
      <c r="L224" s="41">
        <f t="shared" si="23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3"/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4">I254</f>
        <v>0</v>
      </c>
      <c r="J253" s="81">
        <f t="shared" si="24"/>
        <v>0</v>
      </c>
      <c r="K253" s="42">
        <f t="shared" si="24"/>
        <v>0</v>
      </c>
      <c r="L253" s="42">
        <f t="shared" si="24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4"/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5">I257</f>
        <v>0</v>
      </c>
      <c r="J256" s="81">
        <f t="shared" si="25"/>
        <v>0</v>
      </c>
      <c r="K256" s="42">
        <f t="shared" si="25"/>
        <v>0</v>
      </c>
      <c r="L256" s="42">
        <f t="shared" si="25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5"/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6">I286</f>
        <v>0</v>
      </c>
      <c r="J285" s="81">
        <f t="shared" si="26"/>
        <v>0</v>
      </c>
      <c r="K285" s="42">
        <f t="shared" si="26"/>
        <v>0</v>
      </c>
      <c r="L285" s="42">
        <f t="shared" si="26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6"/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7">I289</f>
        <v>0</v>
      </c>
      <c r="J288" s="109">
        <f t="shared" si="27"/>
        <v>0</v>
      </c>
      <c r="K288" s="42">
        <f t="shared" si="27"/>
        <v>0</v>
      </c>
      <c r="L288" s="42">
        <f t="shared" si="27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7"/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8">I319</f>
        <v>0</v>
      </c>
      <c r="J318" s="109">
        <f t="shared" si="28"/>
        <v>0</v>
      </c>
      <c r="K318" s="42">
        <f t="shared" si="28"/>
        <v>0</v>
      </c>
      <c r="L318" s="42">
        <f t="shared" si="28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8"/>
        <v>0</v>
      </c>
      <c r="J319" s="110">
        <f t="shared" si="28"/>
        <v>0</v>
      </c>
      <c r="K319" s="62">
        <f t="shared" si="28"/>
        <v>0</v>
      </c>
      <c r="L319" s="62">
        <f t="shared" si="28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29">I322</f>
        <v>0</v>
      </c>
      <c r="J321" s="109">
        <f t="shared" si="29"/>
        <v>0</v>
      </c>
      <c r="K321" s="42">
        <f t="shared" si="29"/>
        <v>0</v>
      </c>
      <c r="L321" s="42">
        <f t="shared" si="29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29"/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0">I351</f>
        <v>0</v>
      </c>
      <c r="J350" s="81">
        <f t="shared" si="30"/>
        <v>0</v>
      </c>
      <c r="K350" s="42">
        <f t="shared" si="30"/>
        <v>0</v>
      </c>
      <c r="L350" s="42">
        <f t="shared" si="30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0"/>
        <v>0</v>
      </c>
      <c r="J351" s="82">
        <f t="shared" si="30"/>
        <v>0</v>
      </c>
      <c r="K351" s="62">
        <f t="shared" si="30"/>
        <v>0</v>
      </c>
      <c r="L351" s="62">
        <f t="shared" si="30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1">I354</f>
        <v>0</v>
      </c>
      <c r="J353" s="81">
        <f t="shared" si="31"/>
        <v>0</v>
      </c>
      <c r="K353" s="42">
        <f t="shared" si="31"/>
        <v>0</v>
      </c>
      <c r="L353" s="42">
        <f t="shared" si="31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1"/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371200</v>
      </c>
      <c r="J360" s="90">
        <f>SUM(J30+J176)</f>
        <v>249500</v>
      </c>
      <c r="K360" s="90">
        <f>SUM(K30+K176)</f>
        <v>238180.75</v>
      </c>
      <c r="L360" s="90">
        <f>SUM(L30+L176)</f>
        <v>238180.75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354</v>
      </c>
      <c r="H362" s="140"/>
      <c r="I362" s="121"/>
      <c r="J362" s="119"/>
      <c r="K362" s="120" t="s">
        <v>355</v>
      </c>
      <c r="L362" s="121"/>
    </row>
    <row r="363" spans="1:12" ht="18.75" customHeight="1">
      <c r="A363" s="122"/>
      <c r="B363" s="122"/>
      <c r="C363" s="122"/>
      <c r="D363" s="123" t="s">
        <v>226</v>
      </c>
      <c r="E363"/>
      <c r="F363"/>
      <c r="G363" s="140"/>
      <c r="H363" s="140"/>
      <c r="I363" s="194" t="s">
        <v>227</v>
      </c>
      <c r="K363" s="447" t="s">
        <v>228</v>
      </c>
      <c r="L363" s="44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229</v>
      </c>
      <c r="I365" s="124"/>
      <c r="K365" s="120" t="s">
        <v>230</v>
      </c>
      <c r="L365" s="125"/>
    </row>
    <row r="366" spans="1:12" ht="26.25" customHeight="1">
      <c r="D366" s="448" t="s">
        <v>231</v>
      </c>
      <c r="E366" s="449"/>
      <c r="F366" s="449"/>
      <c r="G366" s="449"/>
      <c r="H366" s="126"/>
      <c r="I366" s="127" t="s">
        <v>227</v>
      </c>
      <c r="K366" s="447" t="s">
        <v>228</v>
      </c>
      <c r="L366" s="447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0866141732283472" right="0.70866141732283472" top="3.937007874015748E-2" bottom="3.937007874015748E-2" header="3.937007874015748E-2" footer="3.937007874015748E-2"/>
  <pageSetup paperSize="9" scale="9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1491-91C7-45CC-AE55-BCFCAB8C4956}">
  <sheetPr>
    <pageSetUpPr fitToPage="1"/>
  </sheetPr>
  <dimension ref="A1:AJ366"/>
  <sheetViews>
    <sheetView workbookViewId="0">
      <selection activeCell="G11" sqref="G11:K11"/>
    </sheetView>
  </sheetViews>
  <sheetFormatPr defaultRowHeight="15"/>
  <cols>
    <col min="1" max="4" width="2" style="1" customWidth="1"/>
    <col min="5" max="5" width="2.140625" style="1" customWidth="1"/>
    <col min="6" max="6" width="3.5703125" style="190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92" t="s">
        <v>0</v>
      </c>
      <c r="K1" s="192"/>
      <c r="L1" s="192"/>
      <c r="M1" s="132"/>
      <c r="N1" s="192"/>
      <c r="O1" s="192"/>
      <c r="P1" s="19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92" t="s">
        <v>1</v>
      </c>
      <c r="K2" s="192"/>
      <c r="L2" s="192"/>
      <c r="M2" s="132"/>
      <c r="N2" s="192"/>
      <c r="O2" s="192"/>
      <c r="P2" s="19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92" t="s">
        <v>2</v>
      </c>
      <c r="K3" s="192"/>
      <c r="L3" s="192"/>
      <c r="M3" s="132"/>
      <c r="N3" s="192"/>
      <c r="O3" s="192"/>
      <c r="P3" s="19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92" t="s">
        <v>4</v>
      </c>
      <c r="K4" s="192"/>
      <c r="L4" s="192"/>
      <c r="M4" s="132"/>
      <c r="N4" s="133"/>
      <c r="O4" s="133"/>
      <c r="P4" s="19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92" t="s">
        <v>490</v>
      </c>
      <c r="K5" s="192"/>
      <c r="L5" s="192"/>
      <c r="M5" s="132"/>
      <c r="N5" s="192"/>
      <c r="O5" s="192"/>
      <c r="P5" s="192"/>
      <c r="Q5" s="19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5</v>
      </c>
      <c r="H6" s="192"/>
      <c r="I6" s="192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0" t="s">
        <v>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8"/>
      <c r="B8" s="189"/>
      <c r="C8" s="189"/>
      <c r="D8" s="189"/>
      <c r="E8" s="189"/>
      <c r="F8" s="189"/>
      <c r="G8" s="432" t="s">
        <v>7</v>
      </c>
      <c r="H8" s="432"/>
      <c r="I8" s="432"/>
      <c r="J8" s="432"/>
      <c r="K8" s="432"/>
      <c r="L8" s="189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3" t="s">
        <v>474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4" t="s">
        <v>484</v>
      </c>
      <c r="H10" s="434"/>
      <c r="I10" s="434"/>
      <c r="J10" s="434"/>
      <c r="K10" s="434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5" t="s">
        <v>8</v>
      </c>
      <c r="H11" s="435"/>
      <c r="I11" s="435"/>
      <c r="J11" s="435"/>
      <c r="K11" s="43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3" t="s">
        <v>9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4" t="s">
        <v>480</v>
      </c>
      <c r="H15" s="434"/>
      <c r="I15" s="434"/>
      <c r="J15" s="434"/>
      <c r="K15" s="434"/>
    </row>
    <row r="16" spans="1:36" ht="11.25" customHeight="1">
      <c r="G16" s="436" t="s">
        <v>10</v>
      </c>
      <c r="H16" s="436"/>
      <c r="I16" s="436"/>
      <c r="J16" s="436"/>
      <c r="K16" s="436"/>
    </row>
    <row r="17" spans="1:17" ht="15" customHeight="1">
      <c r="B17"/>
      <c r="C17"/>
      <c r="D17"/>
      <c r="E17" s="441" t="s">
        <v>11</v>
      </c>
      <c r="F17" s="441"/>
      <c r="G17" s="441"/>
      <c r="H17" s="441"/>
      <c r="I17" s="441"/>
      <c r="J17" s="441"/>
      <c r="K17" s="441"/>
      <c r="L17"/>
    </row>
    <row r="18" spans="1:17" ht="12" customHeight="1">
      <c r="A18" s="442" t="s">
        <v>12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134"/>
    </row>
    <row r="19" spans="1:17" ht="12" customHeight="1">
      <c r="F19" s="1"/>
      <c r="J19" s="12"/>
      <c r="K19" s="13"/>
      <c r="L19" s="14" t="s">
        <v>13</v>
      </c>
      <c r="M19" s="134"/>
    </row>
    <row r="20" spans="1:17" ht="11.25" customHeight="1">
      <c r="F20" s="1"/>
      <c r="J20" s="15" t="s">
        <v>14</v>
      </c>
      <c r="K20" s="7"/>
      <c r="L20" s="16">
        <v>188773688</v>
      </c>
      <c r="M20" s="134"/>
    </row>
    <row r="21" spans="1:17" ht="12" customHeight="1">
      <c r="E21" s="192"/>
      <c r="F21" s="191"/>
      <c r="I21" s="18"/>
      <c r="J21" s="18"/>
      <c r="K21" s="19" t="s">
        <v>15</v>
      </c>
      <c r="L21" s="16"/>
      <c r="M21" s="134"/>
    </row>
    <row r="22" spans="1:17" ht="14.25" customHeight="1">
      <c r="A22" s="443" t="s">
        <v>16</v>
      </c>
      <c r="B22" s="443"/>
      <c r="C22" s="443"/>
      <c r="D22" s="443"/>
      <c r="E22" s="443"/>
      <c r="F22" s="443"/>
      <c r="G22" s="443"/>
      <c r="H22" s="443"/>
      <c r="I22" s="443"/>
      <c r="K22" s="19" t="s">
        <v>17</v>
      </c>
      <c r="L22" s="20" t="s">
        <v>18</v>
      </c>
      <c r="M22" s="134"/>
    </row>
    <row r="23" spans="1:17" ht="43.5" customHeight="1">
      <c r="A23" s="443" t="s">
        <v>310</v>
      </c>
      <c r="B23" s="443"/>
      <c r="C23" s="443"/>
      <c r="D23" s="443"/>
      <c r="E23" s="443"/>
      <c r="F23" s="443"/>
      <c r="G23" s="443"/>
      <c r="H23" s="443"/>
      <c r="I23" s="443"/>
      <c r="J23" s="193" t="s">
        <v>19</v>
      </c>
      <c r="K23" s="21" t="s">
        <v>20</v>
      </c>
      <c r="L23" s="16"/>
      <c r="M23" s="134"/>
    </row>
    <row r="24" spans="1:17" ht="12.75" customHeight="1">
      <c r="F24" s="1"/>
      <c r="G24" s="22" t="s">
        <v>21</v>
      </c>
      <c r="H24" s="23" t="s">
        <v>314</v>
      </c>
      <c r="I24" s="24"/>
      <c r="J24" s="25"/>
      <c r="K24" s="16"/>
      <c r="L24" s="16"/>
      <c r="M24" s="134"/>
    </row>
    <row r="25" spans="1:17" ht="13.5" customHeight="1">
      <c r="F25" s="1"/>
      <c r="G25" s="446" t="s">
        <v>22</v>
      </c>
      <c r="H25" s="446"/>
      <c r="I25" s="142" t="s">
        <v>23</v>
      </c>
      <c r="J25" s="143" t="s">
        <v>24</v>
      </c>
      <c r="K25" s="144" t="s">
        <v>24</v>
      </c>
      <c r="L25" s="144" t="s">
        <v>24</v>
      </c>
      <c r="M25" s="134"/>
    </row>
    <row r="26" spans="1:17">
      <c r="A26" s="437" t="s">
        <v>315</v>
      </c>
      <c r="B26" s="437"/>
      <c r="C26" s="437"/>
      <c r="D26" s="437"/>
      <c r="E26" s="437"/>
      <c r="F26" s="437"/>
      <c r="G26" s="437"/>
      <c r="H26" s="437"/>
      <c r="I26" s="437"/>
      <c r="J26" s="26"/>
      <c r="K26" s="27"/>
      <c r="L26" s="28" t="s">
        <v>25</v>
      </c>
      <c r="M26" s="135"/>
    </row>
    <row r="27" spans="1:17" ht="24" customHeight="1">
      <c r="A27" s="450" t="s">
        <v>26</v>
      </c>
      <c r="B27" s="451"/>
      <c r="C27" s="451"/>
      <c r="D27" s="451"/>
      <c r="E27" s="451"/>
      <c r="F27" s="451"/>
      <c r="G27" s="454" t="s">
        <v>27</v>
      </c>
      <c r="H27" s="456" t="s">
        <v>28</v>
      </c>
      <c r="I27" s="458" t="s">
        <v>29</v>
      </c>
      <c r="J27" s="459"/>
      <c r="K27" s="460" t="s">
        <v>30</v>
      </c>
      <c r="L27" s="444" t="s">
        <v>31</v>
      </c>
      <c r="M27" s="135"/>
    </row>
    <row r="28" spans="1:17" ht="46.5" customHeight="1">
      <c r="A28" s="452"/>
      <c r="B28" s="453"/>
      <c r="C28" s="453"/>
      <c r="D28" s="453"/>
      <c r="E28" s="453"/>
      <c r="F28" s="453"/>
      <c r="G28" s="455"/>
      <c r="H28" s="457"/>
      <c r="I28" s="29" t="s">
        <v>32</v>
      </c>
      <c r="J28" s="30" t="s">
        <v>33</v>
      </c>
      <c r="K28" s="461"/>
      <c r="L28" s="445"/>
    </row>
    <row r="29" spans="1:17" ht="11.25" customHeight="1">
      <c r="A29" s="438" t="s">
        <v>20</v>
      </c>
      <c r="B29" s="439"/>
      <c r="C29" s="439"/>
      <c r="D29" s="439"/>
      <c r="E29" s="439"/>
      <c r="F29" s="440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104600</v>
      </c>
      <c r="J30" s="41">
        <f>SUM(J31+J42+J61+J82+J89+J109+J131+J150+J160)</f>
        <v>71500</v>
      </c>
      <c r="K30" s="42">
        <f>SUM(K31+K42+K61+K82+K89+K109+K131+K150+K160)</f>
        <v>49318.43</v>
      </c>
      <c r="L30" s="41">
        <f>SUM(L31+L42+L61+L82+L89+L109+L131+L150+L160)</f>
        <v>49318.43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17100</v>
      </c>
      <c r="J31" s="41">
        <f>SUM(J32+J38)</f>
        <v>11900</v>
      </c>
      <c r="K31" s="49">
        <f>SUM(K32+K38)</f>
        <v>9868.2099999999991</v>
      </c>
      <c r="L31" s="50">
        <f>SUM(L32+L38)</f>
        <v>9868.2099999999991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16900</v>
      </c>
      <c r="J32" s="41">
        <f>SUM(J33)</f>
        <v>11700</v>
      </c>
      <c r="K32" s="42">
        <f>SUM(K33)</f>
        <v>9668.2099999999991</v>
      </c>
      <c r="L32" s="41">
        <f>SUM(L33)</f>
        <v>9668.2099999999991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16900</v>
      </c>
      <c r="J33" s="41">
        <f t="shared" ref="J33:L34" si="0">SUM(J34)</f>
        <v>11700</v>
      </c>
      <c r="K33" s="41">
        <f t="shared" si="0"/>
        <v>9668.2099999999991</v>
      </c>
      <c r="L33" s="41">
        <f t="shared" si="0"/>
        <v>9668.2099999999991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16900</v>
      </c>
      <c r="J34" s="42">
        <f t="shared" si="0"/>
        <v>11700</v>
      </c>
      <c r="K34" s="42">
        <f t="shared" si="0"/>
        <v>9668.2099999999991</v>
      </c>
      <c r="L34" s="42">
        <f t="shared" si="0"/>
        <v>9668.2099999999991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16900</v>
      </c>
      <c r="J35" s="57">
        <v>11700</v>
      </c>
      <c r="K35" s="57">
        <v>9668.2099999999991</v>
      </c>
      <c r="L35" s="57">
        <v>9668.2099999999991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200</v>
      </c>
      <c r="K38" s="42">
        <f t="shared" si="1"/>
        <v>200</v>
      </c>
      <c r="L38" s="41">
        <f t="shared" si="1"/>
        <v>200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200</v>
      </c>
      <c r="K39" s="41">
        <f t="shared" si="1"/>
        <v>200</v>
      </c>
      <c r="L39" s="41">
        <f t="shared" si="1"/>
        <v>200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200</v>
      </c>
      <c r="K40" s="41">
        <f t="shared" si="1"/>
        <v>200</v>
      </c>
      <c r="L40" s="41">
        <f t="shared" si="1"/>
        <v>200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200</v>
      </c>
      <c r="K41" s="57">
        <v>200</v>
      </c>
      <c r="L41" s="57">
        <v>200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87500</v>
      </c>
      <c r="J42" s="62">
        <f t="shared" si="2"/>
        <v>59600</v>
      </c>
      <c r="K42" s="61">
        <f t="shared" si="2"/>
        <v>39450.22</v>
      </c>
      <c r="L42" s="61">
        <f t="shared" si="2"/>
        <v>39450.22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87500</v>
      </c>
      <c r="J43" s="42">
        <f t="shared" si="2"/>
        <v>59600</v>
      </c>
      <c r="K43" s="41">
        <f t="shared" si="2"/>
        <v>39450.22</v>
      </c>
      <c r="L43" s="42">
        <f t="shared" si="2"/>
        <v>39450.22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87500</v>
      </c>
      <c r="J44" s="42">
        <f t="shared" si="2"/>
        <v>59600</v>
      </c>
      <c r="K44" s="50">
        <f t="shared" si="2"/>
        <v>39450.22</v>
      </c>
      <c r="L44" s="50">
        <f t="shared" si="2"/>
        <v>39450.22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87500</v>
      </c>
      <c r="J45" s="68">
        <f>SUM(J46:J60)</f>
        <v>59600</v>
      </c>
      <c r="K45" s="69">
        <f>SUM(K46:K60)</f>
        <v>39450.22</v>
      </c>
      <c r="L45" s="69">
        <f>SUM(L46:L60)</f>
        <v>39450.22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70400</v>
      </c>
      <c r="J46" s="57">
        <v>47000</v>
      </c>
      <c r="K46" s="57">
        <v>34343.42</v>
      </c>
      <c r="L46" s="57">
        <v>34343.42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17100</v>
      </c>
      <c r="J60" s="57">
        <v>12600</v>
      </c>
      <c r="K60" s="57">
        <v>5106.8</v>
      </c>
      <c r="L60" s="57">
        <v>5106.8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0</v>
      </c>
      <c r="J137" s="83">
        <f t="shared" si="13"/>
        <v>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0</v>
      </c>
      <c r="J138" s="81">
        <f t="shared" si="13"/>
        <v>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0</v>
      </c>
      <c r="J145" s="81">
        <f t="shared" si="14"/>
        <v>0</v>
      </c>
      <c r="K145" s="42">
        <f t="shared" si="14"/>
        <v>0</v>
      </c>
      <c r="L145" s="41">
        <f t="shared" si="14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0</v>
      </c>
      <c r="J146" s="94">
        <f t="shared" si="14"/>
        <v>0</v>
      </c>
      <c r="K146" s="69">
        <f t="shared" si="14"/>
        <v>0</v>
      </c>
      <c r="L146" s="68">
        <f t="shared" si="14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SUM(I189:I192)</f>
        <v>0</v>
      </c>
      <c r="J188" s="41">
        <f t="shared" si="18"/>
        <v>0</v>
      </c>
      <c r="K188" s="41">
        <f t="shared" si="18"/>
        <v>0</v>
      </c>
      <c r="L188" s="41">
        <f t="shared" si="18"/>
        <v>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19">I199</f>
        <v>0</v>
      </c>
      <c r="J198" s="81">
        <f t="shared" si="19"/>
        <v>0</v>
      </c>
      <c r="K198" s="42">
        <f t="shared" si="19"/>
        <v>0</v>
      </c>
      <c r="L198" s="41">
        <f t="shared" si="19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19"/>
        <v>0</v>
      </c>
      <c r="J199" s="42">
        <f t="shared" si="19"/>
        <v>0</v>
      </c>
      <c r="K199" s="42">
        <f t="shared" si="19"/>
        <v>0</v>
      </c>
      <c r="L199" s="42">
        <f t="shared" si="19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0">I202</f>
        <v>0</v>
      </c>
      <c r="J201" s="83">
        <f t="shared" si="20"/>
        <v>0</v>
      </c>
      <c r="K201" s="49">
        <f t="shared" si="20"/>
        <v>0</v>
      </c>
      <c r="L201" s="50">
        <f t="shared" si="20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0"/>
        <v>0</v>
      </c>
      <c r="J202" s="81">
        <f t="shared" si="20"/>
        <v>0</v>
      </c>
      <c r="K202" s="42">
        <f t="shared" si="20"/>
        <v>0</v>
      </c>
      <c r="L202" s="41">
        <f t="shared" si="20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1">I210</f>
        <v>0</v>
      </c>
      <c r="J209" s="82">
        <f t="shared" si="21"/>
        <v>0</v>
      </c>
      <c r="K209" s="62">
        <f t="shared" si="21"/>
        <v>0</v>
      </c>
      <c r="L209" s="61">
        <f t="shared" si="21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1"/>
        <v>0</v>
      </c>
      <c r="J210" s="81">
        <f t="shared" si="21"/>
        <v>0</v>
      </c>
      <c r="K210" s="42">
        <f t="shared" si="21"/>
        <v>0</v>
      </c>
      <c r="L210" s="41">
        <f t="shared" si="21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2">I221</f>
        <v>0</v>
      </c>
      <c r="J220" s="82">
        <f t="shared" si="22"/>
        <v>0</v>
      </c>
      <c r="K220" s="62">
        <f t="shared" si="22"/>
        <v>0</v>
      </c>
      <c r="L220" s="62">
        <f t="shared" si="22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2"/>
        <v>0</v>
      </c>
      <c r="J221" s="94">
        <f t="shared" si="22"/>
        <v>0</v>
      </c>
      <c r="K221" s="69">
        <f t="shared" si="22"/>
        <v>0</v>
      </c>
      <c r="L221" s="69">
        <f t="shared" si="22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2"/>
        <v>0</v>
      </c>
      <c r="J222" s="81">
        <f t="shared" si="22"/>
        <v>0</v>
      </c>
      <c r="K222" s="42">
        <f t="shared" si="22"/>
        <v>0</v>
      </c>
      <c r="L222" s="42">
        <f t="shared" si="22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3">I225</f>
        <v>0</v>
      </c>
      <c r="J224" s="41">
        <f t="shared" si="23"/>
        <v>0</v>
      </c>
      <c r="K224" s="41">
        <f t="shared" si="23"/>
        <v>0</v>
      </c>
      <c r="L224" s="41">
        <f t="shared" si="23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3"/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4">I254</f>
        <v>0</v>
      </c>
      <c r="J253" s="81">
        <f t="shared" si="24"/>
        <v>0</v>
      </c>
      <c r="K253" s="42">
        <f t="shared" si="24"/>
        <v>0</v>
      </c>
      <c r="L253" s="42">
        <f t="shared" si="24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4"/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5">I257</f>
        <v>0</v>
      </c>
      <c r="J256" s="81">
        <f t="shared" si="25"/>
        <v>0</v>
      </c>
      <c r="K256" s="42">
        <f t="shared" si="25"/>
        <v>0</v>
      </c>
      <c r="L256" s="42">
        <f t="shared" si="25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5"/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6">I286</f>
        <v>0</v>
      </c>
      <c r="J285" s="81">
        <f t="shared" si="26"/>
        <v>0</v>
      </c>
      <c r="K285" s="42">
        <f t="shared" si="26"/>
        <v>0</v>
      </c>
      <c r="L285" s="42">
        <f t="shared" si="26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6"/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7">I289</f>
        <v>0</v>
      </c>
      <c r="J288" s="109">
        <f t="shared" si="27"/>
        <v>0</v>
      </c>
      <c r="K288" s="42">
        <f t="shared" si="27"/>
        <v>0</v>
      </c>
      <c r="L288" s="42">
        <f t="shared" si="27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7"/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8">I319</f>
        <v>0</v>
      </c>
      <c r="J318" s="109">
        <f t="shared" si="28"/>
        <v>0</v>
      </c>
      <c r="K318" s="42">
        <f t="shared" si="28"/>
        <v>0</v>
      </c>
      <c r="L318" s="42">
        <f t="shared" si="28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8"/>
        <v>0</v>
      </c>
      <c r="J319" s="110">
        <f t="shared" si="28"/>
        <v>0</v>
      </c>
      <c r="K319" s="62">
        <f t="shared" si="28"/>
        <v>0</v>
      </c>
      <c r="L319" s="62">
        <f t="shared" si="28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29">I322</f>
        <v>0</v>
      </c>
      <c r="J321" s="109">
        <f t="shared" si="29"/>
        <v>0</v>
      </c>
      <c r="K321" s="42">
        <f t="shared" si="29"/>
        <v>0</v>
      </c>
      <c r="L321" s="42">
        <f t="shared" si="29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29"/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0">I351</f>
        <v>0</v>
      </c>
      <c r="J350" s="81">
        <f t="shared" si="30"/>
        <v>0</v>
      </c>
      <c r="K350" s="42">
        <f t="shared" si="30"/>
        <v>0</v>
      </c>
      <c r="L350" s="42">
        <f t="shared" si="30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0"/>
        <v>0</v>
      </c>
      <c r="J351" s="82">
        <f t="shared" si="30"/>
        <v>0</v>
      </c>
      <c r="K351" s="62">
        <f t="shared" si="30"/>
        <v>0</v>
      </c>
      <c r="L351" s="62">
        <f t="shared" si="30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1">I354</f>
        <v>0</v>
      </c>
      <c r="J353" s="81">
        <f t="shared" si="31"/>
        <v>0</v>
      </c>
      <c r="K353" s="42">
        <f t="shared" si="31"/>
        <v>0</v>
      </c>
      <c r="L353" s="42">
        <f t="shared" si="31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1"/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104600</v>
      </c>
      <c r="J360" s="90">
        <f>SUM(J30+J176)</f>
        <v>71500</v>
      </c>
      <c r="K360" s="90">
        <f>SUM(K30+K176)</f>
        <v>49318.43</v>
      </c>
      <c r="L360" s="90">
        <f>SUM(L30+L176)</f>
        <v>49318.43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354</v>
      </c>
      <c r="H362" s="140"/>
      <c r="I362" s="121"/>
      <c r="J362" s="119"/>
      <c r="K362" s="120" t="s">
        <v>355</v>
      </c>
      <c r="L362" s="121"/>
    </row>
    <row r="363" spans="1:12" ht="18.75" customHeight="1">
      <c r="A363" s="122"/>
      <c r="B363" s="122"/>
      <c r="C363" s="122"/>
      <c r="D363" s="123" t="s">
        <v>226</v>
      </c>
      <c r="E363"/>
      <c r="F363"/>
      <c r="G363" s="140"/>
      <c r="H363" s="140"/>
      <c r="I363" s="194" t="s">
        <v>227</v>
      </c>
      <c r="K363" s="447" t="s">
        <v>228</v>
      </c>
      <c r="L363" s="447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229</v>
      </c>
      <c r="I365" s="124"/>
      <c r="K365" s="120" t="s">
        <v>230</v>
      </c>
      <c r="L365" s="125"/>
    </row>
    <row r="366" spans="1:12" ht="26.25" customHeight="1">
      <c r="D366" s="448" t="s">
        <v>231</v>
      </c>
      <c r="E366" s="449"/>
      <c r="F366" s="449"/>
      <c r="G366" s="449"/>
      <c r="H366" s="126"/>
      <c r="I366" s="127" t="s">
        <v>227</v>
      </c>
      <c r="K366" s="447" t="s">
        <v>228</v>
      </c>
      <c r="L366" s="447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0866141732283472" right="0.70866141732283472" top="3.937007874015748E-2" bottom="3.937007874015748E-2" header="3.937007874015748E-2" footer="3.937007874015748E-2"/>
  <pageSetup paperSize="9" scale="90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5BC9-5C63-4AF8-9D27-D015EA934F45}">
  <dimension ref="A1:L99"/>
  <sheetViews>
    <sheetView workbookViewId="0">
      <selection activeCell="N94" sqref="N94"/>
    </sheetView>
  </sheetViews>
  <sheetFormatPr defaultRowHeight="15"/>
  <cols>
    <col min="1" max="2" width="1.85546875" style="352" customWidth="1"/>
    <col min="3" max="3" width="1.5703125" style="352" customWidth="1"/>
    <col min="4" max="4" width="2.28515625" style="352" customWidth="1"/>
    <col min="5" max="5" width="2" style="352" customWidth="1"/>
    <col min="6" max="6" width="2.42578125" style="352" customWidth="1"/>
    <col min="7" max="7" width="35.85546875" style="352" customWidth="1"/>
    <col min="8" max="8" width="3.42578125" style="352" customWidth="1"/>
    <col min="9" max="9" width="11.85546875" style="352" customWidth="1"/>
    <col min="10" max="10" width="12.42578125" style="352" customWidth="1"/>
    <col min="11" max="11" width="13.28515625" style="352" customWidth="1"/>
    <col min="12" max="12" width="9.140625" style="352"/>
  </cols>
  <sheetData>
    <row r="1" spans="1:11" s="425" customFormat="1">
      <c r="H1" s="350" t="s">
        <v>379</v>
      </c>
      <c r="I1" s="351"/>
      <c r="J1" s="352"/>
    </row>
    <row r="2" spans="1:11" s="425" customFormat="1">
      <c r="H2" s="350" t="s">
        <v>380</v>
      </c>
      <c r="I2" s="351"/>
      <c r="J2" s="352"/>
    </row>
    <row r="3" spans="1:11" s="425" customFormat="1" ht="15.75" customHeight="1">
      <c r="H3" s="350" t="s">
        <v>381</v>
      </c>
      <c r="I3" s="351"/>
      <c r="J3" s="353"/>
    </row>
    <row r="4" spans="1:11" s="425" customFormat="1" ht="15.75" customHeight="1">
      <c r="H4" s="354"/>
      <c r="I4" s="352"/>
      <c r="J4" s="353"/>
    </row>
    <row r="5" spans="1:11" s="425" customFormat="1" ht="14.25" customHeight="1">
      <c r="B5" s="421"/>
      <c r="C5" s="421"/>
      <c r="D5" s="421"/>
      <c r="E5" s="421"/>
      <c r="G5" s="464" t="s">
        <v>382</v>
      </c>
      <c r="H5" s="464"/>
      <c r="I5" s="464"/>
      <c r="J5" s="464"/>
      <c r="K5" s="464"/>
    </row>
    <row r="6" spans="1:11" s="425" customFormat="1" ht="14.25" customHeight="1">
      <c r="B6" s="421"/>
      <c r="C6" s="421"/>
      <c r="D6" s="421"/>
      <c r="E6" s="421"/>
      <c r="G6" s="465" t="s">
        <v>5</v>
      </c>
      <c r="H6" s="465"/>
      <c r="I6" s="465"/>
      <c r="J6" s="465"/>
      <c r="K6" s="465"/>
    </row>
    <row r="7" spans="1:11" s="425" customFormat="1" ht="12" customHeight="1">
      <c r="A7" s="421"/>
      <c r="B7" s="421"/>
      <c r="C7" s="421"/>
      <c r="D7" s="421"/>
      <c r="E7" s="428"/>
      <c r="F7" s="428"/>
      <c r="G7" s="466" t="s">
        <v>6</v>
      </c>
      <c r="H7" s="466"/>
      <c r="I7" s="466"/>
      <c r="J7" s="466"/>
      <c r="K7" s="466"/>
    </row>
    <row r="8" spans="1:11" s="425" customFormat="1" ht="10.5" customHeight="1">
      <c r="A8" s="421"/>
      <c r="B8" s="421"/>
      <c r="C8" s="421"/>
      <c r="D8" s="421"/>
      <c r="E8" s="421"/>
      <c r="F8" s="420"/>
      <c r="G8" s="467"/>
      <c r="H8" s="467"/>
      <c r="I8" s="463"/>
      <c r="J8" s="463"/>
      <c r="K8" s="463"/>
    </row>
    <row r="9" spans="1:11" s="425" customFormat="1" ht="13.5" customHeight="1">
      <c r="A9" s="468" t="s">
        <v>383</v>
      </c>
      <c r="B9" s="469"/>
      <c r="C9" s="469"/>
      <c r="D9" s="469"/>
      <c r="E9" s="469"/>
      <c r="F9" s="469"/>
      <c r="G9" s="469"/>
      <c r="H9" s="469"/>
      <c r="I9" s="469"/>
      <c r="J9" s="469"/>
      <c r="K9" s="469"/>
    </row>
    <row r="10" spans="1:11" s="425" customFormat="1" ht="9.75" customHeight="1">
      <c r="A10" s="422"/>
      <c r="B10" s="423"/>
      <c r="C10" s="423"/>
      <c r="D10" s="423"/>
      <c r="E10" s="423"/>
      <c r="F10" s="423"/>
      <c r="G10" s="423"/>
      <c r="H10" s="423"/>
      <c r="I10" s="423"/>
      <c r="J10" s="423"/>
      <c r="K10" s="423"/>
    </row>
    <row r="11" spans="1:11" s="425" customFormat="1" ht="12.75" customHeight="1">
      <c r="A11" s="462" t="s">
        <v>483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</row>
    <row r="12" spans="1:11" s="425" customFormat="1" ht="12.75" customHeight="1">
      <c r="A12" s="422"/>
      <c r="B12" s="423"/>
      <c r="C12" s="423"/>
      <c r="D12" s="423"/>
      <c r="E12" s="423"/>
      <c r="F12" s="423"/>
      <c r="G12" s="463" t="s">
        <v>484</v>
      </c>
      <c r="H12" s="463"/>
      <c r="I12" s="463"/>
      <c r="J12" s="463"/>
      <c r="K12" s="463"/>
    </row>
    <row r="13" spans="1:11" s="425" customFormat="1" ht="11.25" customHeight="1">
      <c r="A13" s="422"/>
      <c r="B13" s="423"/>
      <c r="C13" s="423"/>
      <c r="D13" s="423"/>
      <c r="E13" s="423"/>
      <c r="F13" s="423"/>
      <c r="G13" s="463" t="s">
        <v>8</v>
      </c>
      <c r="H13" s="463"/>
      <c r="I13" s="463"/>
      <c r="J13" s="463"/>
      <c r="K13" s="463"/>
    </row>
    <row r="14" spans="1:11" s="425" customFormat="1" ht="11.25" customHeight="1">
      <c r="A14" s="422"/>
      <c r="B14" s="423"/>
      <c r="C14" s="423"/>
      <c r="D14" s="423"/>
      <c r="E14" s="423"/>
      <c r="F14" s="423"/>
      <c r="G14" s="420"/>
      <c r="H14" s="420"/>
      <c r="I14" s="420"/>
      <c r="J14" s="420"/>
      <c r="K14" s="420"/>
    </row>
    <row r="15" spans="1:11" s="425" customFormat="1" ht="12.75" customHeight="1">
      <c r="A15" s="462" t="s">
        <v>9</v>
      </c>
      <c r="B15" s="463"/>
      <c r="C15" s="463"/>
      <c r="D15" s="463"/>
      <c r="E15" s="463"/>
      <c r="F15" s="463"/>
      <c r="G15" s="463"/>
      <c r="H15" s="463"/>
      <c r="I15" s="463"/>
      <c r="J15" s="463"/>
      <c r="K15" s="463"/>
    </row>
    <row r="16" spans="1:11" s="425" customFormat="1" ht="12.75" customHeight="1">
      <c r="A16" s="420" t="s">
        <v>384</v>
      </c>
      <c r="B16" s="420"/>
      <c r="C16" s="420"/>
      <c r="D16" s="420"/>
      <c r="E16" s="420"/>
      <c r="F16" s="420"/>
      <c r="G16" s="463" t="s">
        <v>485</v>
      </c>
      <c r="H16" s="463"/>
      <c r="I16" s="472"/>
      <c r="J16" s="472"/>
      <c r="K16" s="472"/>
    </row>
    <row r="17" spans="1:11" s="425" customFormat="1" ht="12.75" customHeight="1">
      <c r="A17" s="419"/>
      <c r="B17" s="420"/>
      <c r="C17" s="420"/>
      <c r="D17" s="420"/>
      <c r="E17" s="420"/>
      <c r="F17" s="420"/>
      <c r="G17" s="420" t="s">
        <v>486</v>
      </c>
      <c r="H17" s="420"/>
      <c r="K17" s="355"/>
    </row>
    <row r="18" spans="1:11" s="425" customFormat="1" ht="12" customHeight="1">
      <c r="A18" s="463"/>
      <c r="B18" s="463"/>
      <c r="C18" s="463"/>
      <c r="D18" s="463"/>
      <c r="E18" s="463"/>
      <c r="F18" s="463"/>
      <c r="G18" s="463"/>
      <c r="H18" s="463"/>
      <c r="I18" s="463"/>
      <c r="J18" s="463"/>
      <c r="K18" s="463"/>
    </row>
    <row r="19" spans="1:11" s="425" customFormat="1" ht="12.75" customHeight="1">
      <c r="A19" s="419"/>
      <c r="B19" s="420"/>
      <c r="C19" s="420"/>
      <c r="D19" s="420"/>
      <c r="E19" s="420"/>
      <c r="F19" s="420"/>
      <c r="G19" s="420"/>
      <c r="H19" s="420"/>
      <c r="I19" s="356"/>
      <c r="J19" s="357"/>
      <c r="K19" s="358" t="s">
        <v>13</v>
      </c>
    </row>
    <row r="20" spans="1:11" s="425" customFormat="1" ht="13.5" customHeight="1">
      <c r="A20" s="419"/>
      <c r="B20" s="420"/>
      <c r="C20" s="420"/>
      <c r="D20" s="420"/>
      <c r="E20" s="420"/>
      <c r="F20" s="420"/>
      <c r="G20" s="420"/>
      <c r="H20" s="420"/>
      <c r="I20" s="359"/>
      <c r="J20" s="359" t="s">
        <v>385</v>
      </c>
      <c r="K20" s="360">
        <v>188773688</v>
      </c>
    </row>
    <row r="21" spans="1:11" s="425" customFormat="1" ht="11.25" customHeight="1">
      <c r="A21" s="419"/>
      <c r="B21" s="420"/>
      <c r="C21" s="420"/>
      <c r="D21" s="420"/>
      <c r="E21" s="420"/>
      <c r="F21" s="420"/>
      <c r="G21" s="420"/>
      <c r="H21" s="420"/>
      <c r="I21" s="359"/>
      <c r="J21" s="359" t="s">
        <v>15</v>
      </c>
      <c r="K21" s="360"/>
    </row>
    <row r="22" spans="1:11" s="425" customFormat="1" ht="12" customHeight="1">
      <c r="A22" s="419"/>
      <c r="B22" s="420"/>
      <c r="C22" s="420"/>
      <c r="D22" s="420"/>
      <c r="E22" s="420"/>
      <c r="F22" s="420"/>
      <c r="G22" s="420"/>
      <c r="H22" s="420"/>
      <c r="I22" s="361"/>
      <c r="J22" s="359" t="s">
        <v>17</v>
      </c>
      <c r="K22" s="360">
        <v>191787491</v>
      </c>
    </row>
    <row r="23" spans="1:11" s="425" customFormat="1" ht="11.25" customHeight="1">
      <c r="A23" s="421"/>
      <c r="B23" s="421"/>
      <c r="C23" s="421"/>
      <c r="D23" s="421"/>
      <c r="E23" s="421"/>
      <c r="F23" s="421"/>
      <c r="G23" s="420"/>
      <c r="H23" s="420"/>
      <c r="I23" s="362"/>
      <c r="J23" s="362"/>
      <c r="K23" s="363"/>
    </row>
    <row r="24" spans="1:11" s="425" customFormat="1" ht="11.25" customHeight="1">
      <c r="A24" s="421"/>
      <c r="B24" s="421"/>
      <c r="C24" s="421"/>
      <c r="D24" s="421"/>
      <c r="E24" s="421"/>
      <c r="F24" s="421"/>
      <c r="G24" s="364"/>
      <c r="H24" s="420"/>
      <c r="I24" s="362"/>
      <c r="J24" s="362"/>
      <c r="K24" s="361" t="s">
        <v>386</v>
      </c>
    </row>
    <row r="25" spans="1:11" s="425" customFormat="1" ht="12" customHeight="1">
      <c r="A25" s="473" t="s">
        <v>26</v>
      </c>
      <c r="B25" s="474"/>
      <c r="C25" s="474"/>
      <c r="D25" s="474"/>
      <c r="E25" s="474"/>
      <c r="F25" s="474"/>
      <c r="G25" s="473" t="s">
        <v>27</v>
      </c>
      <c r="H25" s="473" t="s">
        <v>387</v>
      </c>
      <c r="I25" s="475" t="s">
        <v>388</v>
      </c>
      <c r="J25" s="476"/>
      <c r="K25" s="476"/>
    </row>
    <row r="26" spans="1:11" s="425" customFormat="1" ht="12" customHeight="1">
      <c r="A26" s="474"/>
      <c r="B26" s="474"/>
      <c r="C26" s="474"/>
      <c r="D26" s="474"/>
      <c r="E26" s="474"/>
      <c r="F26" s="474"/>
      <c r="G26" s="473"/>
      <c r="H26" s="473"/>
      <c r="I26" s="477" t="s">
        <v>389</v>
      </c>
      <c r="J26" s="477"/>
      <c r="K26" s="478"/>
    </row>
    <row r="27" spans="1:11" s="425" customFormat="1" ht="25.5" customHeight="1">
      <c r="A27" s="474"/>
      <c r="B27" s="474"/>
      <c r="C27" s="474"/>
      <c r="D27" s="474"/>
      <c r="E27" s="474"/>
      <c r="F27" s="474"/>
      <c r="G27" s="473"/>
      <c r="H27" s="473"/>
      <c r="I27" s="473" t="s">
        <v>390</v>
      </c>
      <c r="J27" s="473" t="s">
        <v>391</v>
      </c>
      <c r="K27" s="479"/>
    </row>
    <row r="28" spans="1:11" s="425" customFormat="1" ht="38.25" customHeight="1">
      <c r="A28" s="474"/>
      <c r="B28" s="474"/>
      <c r="C28" s="474"/>
      <c r="D28" s="474"/>
      <c r="E28" s="474"/>
      <c r="F28" s="474"/>
      <c r="G28" s="473"/>
      <c r="H28" s="473"/>
      <c r="I28" s="473"/>
      <c r="J28" s="426" t="s">
        <v>392</v>
      </c>
      <c r="K28" s="426" t="s">
        <v>393</v>
      </c>
    </row>
    <row r="29" spans="1:11" s="425" customFormat="1" ht="12" customHeight="1">
      <c r="A29" s="480">
        <v>1</v>
      </c>
      <c r="B29" s="480"/>
      <c r="C29" s="480"/>
      <c r="D29" s="480"/>
      <c r="E29" s="480"/>
      <c r="F29" s="480"/>
      <c r="G29" s="427">
        <v>2</v>
      </c>
      <c r="H29" s="427">
        <v>3</v>
      </c>
      <c r="I29" s="427">
        <v>4</v>
      </c>
      <c r="J29" s="427">
        <v>5</v>
      </c>
      <c r="K29" s="427">
        <v>6</v>
      </c>
    </row>
    <row r="30" spans="1:11" s="425" customFormat="1" ht="12" customHeight="1">
      <c r="A30" s="365">
        <v>2</v>
      </c>
      <c r="B30" s="365"/>
      <c r="C30" s="366"/>
      <c r="D30" s="366"/>
      <c r="E30" s="366"/>
      <c r="F30" s="366"/>
      <c r="G30" s="367" t="s">
        <v>394</v>
      </c>
      <c r="H30" s="368">
        <v>1</v>
      </c>
      <c r="I30" s="369">
        <f>I31+I37+I39+I42+I47+I59+I65+I74+I80</f>
        <v>0</v>
      </c>
      <c r="J30" s="369">
        <f>J31+J37+J39+J42+J47+J59+J65+J74+J80</f>
        <v>80465.399999999994</v>
      </c>
      <c r="K30" s="369">
        <f>K31+K37+K39+K42+K47+K59+K65+K74+K80</f>
        <v>0</v>
      </c>
    </row>
    <row r="31" spans="1:11" s="371" customFormat="1" ht="12" customHeight="1">
      <c r="A31" s="365">
        <v>2</v>
      </c>
      <c r="B31" s="365">
        <v>1</v>
      </c>
      <c r="C31" s="365"/>
      <c r="D31" s="365"/>
      <c r="E31" s="365"/>
      <c r="F31" s="365"/>
      <c r="G31" s="370" t="s">
        <v>37</v>
      </c>
      <c r="H31" s="368">
        <v>2</v>
      </c>
      <c r="I31" s="369">
        <f>I32+I36</f>
        <v>0</v>
      </c>
      <c r="J31" s="369">
        <f>J32+J36</f>
        <v>74534.289999999994</v>
      </c>
      <c r="K31" s="369">
        <f>K32+K36</f>
        <v>0</v>
      </c>
    </row>
    <row r="32" spans="1:11" s="425" customFormat="1" ht="12" customHeight="1">
      <c r="A32" s="366">
        <v>2</v>
      </c>
      <c r="B32" s="366">
        <v>1</v>
      </c>
      <c r="C32" s="366">
        <v>1</v>
      </c>
      <c r="D32" s="366"/>
      <c r="E32" s="366"/>
      <c r="F32" s="366"/>
      <c r="G32" s="372" t="s">
        <v>395</v>
      </c>
      <c r="H32" s="427">
        <v>3</v>
      </c>
      <c r="I32" s="373">
        <f>I33+I35</f>
        <v>0</v>
      </c>
      <c r="J32" s="373">
        <f>J33+J35</f>
        <v>73319.199999999997</v>
      </c>
      <c r="K32" s="373">
        <f>K33+K35</f>
        <v>0</v>
      </c>
    </row>
    <row r="33" spans="1:11" s="425" customFormat="1" ht="12" customHeight="1">
      <c r="A33" s="366">
        <v>2</v>
      </c>
      <c r="B33" s="366">
        <v>1</v>
      </c>
      <c r="C33" s="366">
        <v>1</v>
      </c>
      <c r="D33" s="366">
        <v>1</v>
      </c>
      <c r="E33" s="366">
        <v>1</v>
      </c>
      <c r="F33" s="366">
        <v>1</v>
      </c>
      <c r="G33" s="372" t="s">
        <v>396</v>
      </c>
      <c r="H33" s="427">
        <v>4</v>
      </c>
      <c r="I33" s="373"/>
      <c r="J33" s="373">
        <v>73319.199999999997</v>
      </c>
      <c r="K33" s="373"/>
    </row>
    <row r="34" spans="1:11" s="425" customFormat="1" ht="12" customHeight="1">
      <c r="A34" s="366"/>
      <c r="B34" s="366"/>
      <c r="C34" s="366"/>
      <c r="D34" s="366"/>
      <c r="E34" s="366"/>
      <c r="F34" s="366"/>
      <c r="G34" s="372" t="s">
        <v>397</v>
      </c>
      <c r="H34" s="427">
        <v>5</v>
      </c>
      <c r="I34" s="373"/>
      <c r="J34" s="373">
        <v>10756.31</v>
      </c>
      <c r="K34" s="373"/>
    </row>
    <row r="35" spans="1:11" s="425" customFormat="1" ht="12" hidden="1" customHeight="1" collapsed="1">
      <c r="A35" s="366">
        <v>2</v>
      </c>
      <c r="B35" s="366">
        <v>1</v>
      </c>
      <c r="C35" s="366">
        <v>1</v>
      </c>
      <c r="D35" s="366">
        <v>1</v>
      </c>
      <c r="E35" s="366">
        <v>2</v>
      </c>
      <c r="F35" s="366">
        <v>1</v>
      </c>
      <c r="G35" s="372" t="s">
        <v>40</v>
      </c>
      <c r="H35" s="427">
        <v>6</v>
      </c>
      <c r="I35" s="373"/>
      <c r="J35" s="373"/>
      <c r="K35" s="373"/>
    </row>
    <row r="36" spans="1:11" s="425" customFormat="1" ht="12" customHeight="1">
      <c r="A36" s="366">
        <v>2</v>
      </c>
      <c r="B36" s="366">
        <v>1</v>
      </c>
      <c r="C36" s="366">
        <v>2</v>
      </c>
      <c r="D36" s="366"/>
      <c r="E36" s="366"/>
      <c r="F36" s="366"/>
      <c r="G36" s="372" t="s">
        <v>41</v>
      </c>
      <c r="H36" s="427">
        <v>7</v>
      </c>
      <c r="I36" s="373"/>
      <c r="J36" s="373">
        <v>1215.0899999999999</v>
      </c>
      <c r="K36" s="373"/>
    </row>
    <row r="37" spans="1:11" s="371" customFormat="1" ht="12" customHeight="1">
      <c r="A37" s="365">
        <v>2</v>
      </c>
      <c r="B37" s="365">
        <v>2</v>
      </c>
      <c r="C37" s="365"/>
      <c r="D37" s="365"/>
      <c r="E37" s="365"/>
      <c r="F37" s="365"/>
      <c r="G37" s="370" t="s">
        <v>398</v>
      </c>
      <c r="H37" s="368">
        <v>8</v>
      </c>
      <c r="I37" s="374">
        <f>I38</f>
        <v>0</v>
      </c>
      <c r="J37" s="374">
        <f>J38</f>
        <v>4094.7</v>
      </c>
      <c r="K37" s="374">
        <f>K38</f>
        <v>0</v>
      </c>
    </row>
    <row r="38" spans="1:11" s="425" customFormat="1" ht="12" customHeight="1">
      <c r="A38" s="366">
        <v>2</v>
      </c>
      <c r="B38" s="366">
        <v>2</v>
      </c>
      <c r="C38" s="366">
        <v>1</v>
      </c>
      <c r="D38" s="366"/>
      <c r="E38" s="366"/>
      <c r="F38" s="366"/>
      <c r="G38" s="372" t="s">
        <v>398</v>
      </c>
      <c r="H38" s="427">
        <v>9</v>
      </c>
      <c r="I38" s="373"/>
      <c r="J38" s="373">
        <v>4094.7</v>
      </c>
      <c r="K38" s="373"/>
    </row>
    <row r="39" spans="1:11" s="371" customFormat="1" ht="12" hidden="1" customHeight="1" collapsed="1">
      <c r="A39" s="365">
        <v>2</v>
      </c>
      <c r="B39" s="365">
        <v>3</v>
      </c>
      <c r="C39" s="365"/>
      <c r="D39" s="365"/>
      <c r="E39" s="365"/>
      <c r="F39" s="365"/>
      <c r="G39" s="370" t="s">
        <v>58</v>
      </c>
      <c r="H39" s="368">
        <v>10</v>
      </c>
      <c r="I39" s="369">
        <f>I40+I41</f>
        <v>0</v>
      </c>
      <c r="J39" s="369">
        <f>J40+J41</f>
        <v>0</v>
      </c>
      <c r="K39" s="369">
        <f>K40+K41</f>
        <v>0</v>
      </c>
    </row>
    <row r="40" spans="1:11" s="425" customFormat="1" ht="12" hidden="1" customHeight="1" collapsed="1">
      <c r="A40" s="366">
        <v>2</v>
      </c>
      <c r="B40" s="366">
        <v>3</v>
      </c>
      <c r="C40" s="366">
        <v>1</v>
      </c>
      <c r="D40" s="366"/>
      <c r="E40" s="366"/>
      <c r="F40" s="366"/>
      <c r="G40" s="372" t="s">
        <v>59</v>
      </c>
      <c r="H40" s="427">
        <v>11</v>
      </c>
      <c r="I40" s="373"/>
      <c r="J40" s="373"/>
      <c r="K40" s="373"/>
    </row>
    <row r="41" spans="1:11" s="425" customFormat="1" ht="12" hidden="1" customHeight="1" collapsed="1">
      <c r="A41" s="366">
        <v>2</v>
      </c>
      <c r="B41" s="366">
        <v>3</v>
      </c>
      <c r="C41" s="366">
        <v>2</v>
      </c>
      <c r="D41" s="366"/>
      <c r="E41" s="366"/>
      <c r="F41" s="366"/>
      <c r="G41" s="372" t="s">
        <v>70</v>
      </c>
      <c r="H41" s="427">
        <v>12</v>
      </c>
      <c r="I41" s="373"/>
      <c r="J41" s="373"/>
      <c r="K41" s="373"/>
    </row>
    <row r="42" spans="1:11" s="371" customFormat="1" ht="12" hidden="1" customHeight="1" collapsed="1">
      <c r="A42" s="365">
        <v>2</v>
      </c>
      <c r="B42" s="365">
        <v>4</v>
      </c>
      <c r="C42" s="365"/>
      <c r="D42" s="365"/>
      <c r="E42" s="365"/>
      <c r="F42" s="365"/>
      <c r="G42" s="370" t="s">
        <v>71</v>
      </c>
      <c r="H42" s="368">
        <v>13</v>
      </c>
      <c r="I42" s="369">
        <f>I43</f>
        <v>0</v>
      </c>
      <c r="J42" s="369">
        <f>J43</f>
        <v>0</v>
      </c>
      <c r="K42" s="369">
        <f>K43</f>
        <v>0</v>
      </c>
    </row>
    <row r="43" spans="1:11" s="425" customFormat="1" ht="12" hidden="1" customHeight="1" collapsed="1">
      <c r="A43" s="366">
        <v>2</v>
      </c>
      <c r="B43" s="366">
        <v>4</v>
      </c>
      <c r="C43" s="366">
        <v>1</v>
      </c>
      <c r="D43" s="366"/>
      <c r="E43" s="366"/>
      <c r="F43" s="366"/>
      <c r="G43" s="372" t="s">
        <v>399</v>
      </c>
      <c r="H43" s="427">
        <v>14</v>
      </c>
      <c r="I43" s="373">
        <f>I44+I45+I46</f>
        <v>0</v>
      </c>
      <c r="J43" s="373">
        <f>J44+J45+J46</f>
        <v>0</v>
      </c>
      <c r="K43" s="373">
        <f>K44+K45+K46</f>
        <v>0</v>
      </c>
    </row>
    <row r="44" spans="1:11" s="425" customFormat="1" ht="12" hidden="1" customHeight="1" collapsed="1">
      <c r="A44" s="366">
        <v>2</v>
      </c>
      <c r="B44" s="366">
        <v>4</v>
      </c>
      <c r="C44" s="366">
        <v>1</v>
      </c>
      <c r="D44" s="366">
        <v>1</v>
      </c>
      <c r="E44" s="366">
        <v>1</v>
      </c>
      <c r="F44" s="366">
        <v>1</v>
      </c>
      <c r="G44" s="372" t="s">
        <v>73</v>
      </c>
      <c r="H44" s="427">
        <v>15</v>
      </c>
      <c r="I44" s="373"/>
      <c r="J44" s="373"/>
      <c r="K44" s="373"/>
    </row>
    <row r="45" spans="1:11" s="425" customFormat="1" ht="12" hidden="1" customHeight="1" collapsed="1">
      <c r="A45" s="366">
        <v>2</v>
      </c>
      <c r="B45" s="366">
        <v>4</v>
      </c>
      <c r="C45" s="366">
        <v>1</v>
      </c>
      <c r="D45" s="366">
        <v>1</v>
      </c>
      <c r="E45" s="366">
        <v>1</v>
      </c>
      <c r="F45" s="366">
        <v>2</v>
      </c>
      <c r="G45" s="372" t="s">
        <v>74</v>
      </c>
      <c r="H45" s="427">
        <v>16</v>
      </c>
      <c r="I45" s="373"/>
      <c r="J45" s="373"/>
      <c r="K45" s="373"/>
    </row>
    <row r="46" spans="1:11" s="425" customFormat="1" ht="12" hidden="1" customHeight="1" collapsed="1">
      <c r="A46" s="366">
        <v>2</v>
      </c>
      <c r="B46" s="366">
        <v>4</v>
      </c>
      <c r="C46" s="366">
        <v>1</v>
      </c>
      <c r="D46" s="366">
        <v>1</v>
      </c>
      <c r="E46" s="366">
        <v>1</v>
      </c>
      <c r="F46" s="366">
        <v>3</v>
      </c>
      <c r="G46" s="372" t="s">
        <v>75</v>
      </c>
      <c r="H46" s="427">
        <v>17</v>
      </c>
      <c r="I46" s="373"/>
      <c r="J46" s="373"/>
      <c r="K46" s="373"/>
    </row>
    <row r="47" spans="1:11" s="371" customFormat="1" ht="12" hidden="1" customHeight="1" collapsed="1">
      <c r="A47" s="365">
        <v>2</v>
      </c>
      <c r="B47" s="365">
        <v>5</v>
      </c>
      <c r="C47" s="365"/>
      <c r="D47" s="365"/>
      <c r="E47" s="365"/>
      <c r="F47" s="365"/>
      <c r="G47" s="370" t="s">
        <v>76</v>
      </c>
      <c r="H47" s="368">
        <v>18</v>
      </c>
      <c r="I47" s="369">
        <f>I48+I51+I54</f>
        <v>0</v>
      </c>
      <c r="J47" s="369">
        <f>J48+J51+J54</f>
        <v>0</v>
      </c>
      <c r="K47" s="369">
        <f>K48+K51+K54</f>
        <v>0</v>
      </c>
    </row>
    <row r="48" spans="1:11" s="425" customFormat="1" ht="12" hidden="1" customHeight="1" collapsed="1">
      <c r="A48" s="366">
        <v>2</v>
      </c>
      <c r="B48" s="366">
        <v>5</v>
      </c>
      <c r="C48" s="366">
        <v>1</v>
      </c>
      <c r="D48" s="366"/>
      <c r="E48" s="366"/>
      <c r="F48" s="366"/>
      <c r="G48" s="372" t="s">
        <v>77</v>
      </c>
      <c r="H48" s="427">
        <v>19</v>
      </c>
      <c r="I48" s="373">
        <f>I49+I50</f>
        <v>0</v>
      </c>
      <c r="J48" s="373">
        <f>J49+J50</f>
        <v>0</v>
      </c>
      <c r="K48" s="373">
        <f>K49+K50</f>
        <v>0</v>
      </c>
    </row>
    <row r="49" spans="1:11" s="425" customFormat="1" ht="24" hidden="1" customHeight="1" collapsed="1">
      <c r="A49" s="366">
        <v>2</v>
      </c>
      <c r="B49" s="366">
        <v>5</v>
      </c>
      <c r="C49" s="366">
        <v>1</v>
      </c>
      <c r="D49" s="366">
        <v>1</v>
      </c>
      <c r="E49" s="366">
        <v>1</v>
      </c>
      <c r="F49" s="366">
        <v>1</v>
      </c>
      <c r="G49" s="372" t="s">
        <v>78</v>
      </c>
      <c r="H49" s="427">
        <v>20</v>
      </c>
      <c r="I49" s="373"/>
      <c r="J49" s="373"/>
      <c r="K49" s="373"/>
    </row>
    <row r="50" spans="1:11" s="425" customFormat="1" ht="12" hidden="1" customHeight="1" collapsed="1">
      <c r="A50" s="366">
        <v>2</v>
      </c>
      <c r="B50" s="366">
        <v>5</v>
      </c>
      <c r="C50" s="366">
        <v>1</v>
      </c>
      <c r="D50" s="366">
        <v>1</v>
      </c>
      <c r="E50" s="366">
        <v>1</v>
      </c>
      <c r="F50" s="366">
        <v>2</v>
      </c>
      <c r="G50" s="372" t="s">
        <v>79</v>
      </c>
      <c r="H50" s="427">
        <v>21</v>
      </c>
      <c r="I50" s="373"/>
      <c r="J50" s="373"/>
      <c r="K50" s="373"/>
    </row>
    <row r="51" spans="1:11" s="425" customFormat="1" ht="12" hidden="1" customHeight="1" collapsed="1">
      <c r="A51" s="366">
        <v>2</v>
      </c>
      <c r="B51" s="366">
        <v>5</v>
      </c>
      <c r="C51" s="366">
        <v>2</v>
      </c>
      <c r="D51" s="366"/>
      <c r="E51" s="366"/>
      <c r="F51" s="366"/>
      <c r="G51" s="372" t="s">
        <v>80</v>
      </c>
      <c r="H51" s="427">
        <v>22</v>
      </c>
      <c r="I51" s="373">
        <f>I52+I53</f>
        <v>0</v>
      </c>
      <c r="J51" s="373">
        <f>J52+J53</f>
        <v>0</v>
      </c>
      <c r="K51" s="373">
        <f>K52+K53</f>
        <v>0</v>
      </c>
    </row>
    <row r="52" spans="1:11" s="425" customFormat="1" ht="24" hidden="1" customHeight="1" collapsed="1">
      <c r="A52" s="366">
        <v>2</v>
      </c>
      <c r="B52" s="366">
        <v>5</v>
      </c>
      <c r="C52" s="366">
        <v>2</v>
      </c>
      <c r="D52" s="366">
        <v>1</v>
      </c>
      <c r="E52" s="366">
        <v>1</v>
      </c>
      <c r="F52" s="366">
        <v>1</v>
      </c>
      <c r="G52" s="372" t="s">
        <v>81</v>
      </c>
      <c r="H52" s="427">
        <v>23</v>
      </c>
      <c r="I52" s="373"/>
      <c r="J52" s="373"/>
      <c r="K52" s="373"/>
    </row>
    <row r="53" spans="1:11" s="425" customFormat="1" ht="12" hidden="1" customHeight="1" collapsed="1">
      <c r="A53" s="366">
        <v>2</v>
      </c>
      <c r="B53" s="366">
        <v>5</v>
      </c>
      <c r="C53" s="366">
        <v>2</v>
      </c>
      <c r="D53" s="366">
        <v>1</v>
      </c>
      <c r="E53" s="366">
        <v>1</v>
      </c>
      <c r="F53" s="366">
        <v>2</v>
      </c>
      <c r="G53" s="372" t="s">
        <v>400</v>
      </c>
      <c r="H53" s="427">
        <v>24</v>
      </c>
      <c r="I53" s="373"/>
      <c r="J53" s="373"/>
      <c r="K53" s="373"/>
    </row>
    <row r="54" spans="1:11" s="425" customFormat="1" ht="12" hidden="1" customHeight="1" collapsed="1">
      <c r="A54" s="366">
        <v>2</v>
      </c>
      <c r="B54" s="366">
        <v>5</v>
      </c>
      <c r="C54" s="366">
        <v>3</v>
      </c>
      <c r="D54" s="366"/>
      <c r="E54" s="366"/>
      <c r="F54" s="366"/>
      <c r="G54" s="372" t="s">
        <v>83</v>
      </c>
      <c r="H54" s="427">
        <v>25</v>
      </c>
      <c r="I54" s="373">
        <f>I55+I56+I57+I58</f>
        <v>0</v>
      </c>
      <c r="J54" s="373">
        <f>J55+J56+J57+J58</f>
        <v>0</v>
      </c>
      <c r="K54" s="373">
        <f>K55+K56+K57+K58</f>
        <v>0</v>
      </c>
    </row>
    <row r="55" spans="1:11" s="425" customFormat="1" ht="24" hidden="1" customHeight="1" collapsed="1">
      <c r="A55" s="366">
        <v>2</v>
      </c>
      <c r="B55" s="366">
        <v>5</v>
      </c>
      <c r="C55" s="366">
        <v>3</v>
      </c>
      <c r="D55" s="366">
        <v>1</v>
      </c>
      <c r="E55" s="366">
        <v>1</v>
      </c>
      <c r="F55" s="366">
        <v>1</v>
      </c>
      <c r="G55" s="372" t="s">
        <v>84</v>
      </c>
      <c r="H55" s="427">
        <v>26</v>
      </c>
      <c r="I55" s="373"/>
      <c r="J55" s="373"/>
      <c r="K55" s="373"/>
    </row>
    <row r="56" spans="1:11" s="425" customFormat="1" ht="12" hidden="1" customHeight="1" collapsed="1">
      <c r="A56" s="366">
        <v>2</v>
      </c>
      <c r="B56" s="366">
        <v>5</v>
      </c>
      <c r="C56" s="366">
        <v>3</v>
      </c>
      <c r="D56" s="366">
        <v>1</v>
      </c>
      <c r="E56" s="366">
        <v>1</v>
      </c>
      <c r="F56" s="366">
        <v>2</v>
      </c>
      <c r="G56" s="372" t="s">
        <v>85</v>
      </c>
      <c r="H56" s="427">
        <v>27</v>
      </c>
      <c r="I56" s="373"/>
      <c r="J56" s="373"/>
      <c r="K56" s="373"/>
    </row>
    <row r="57" spans="1:11" s="425" customFormat="1" ht="24" hidden="1" customHeight="1" collapsed="1">
      <c r="A57" s="366">
        <v>2</v>
      </c>
      <c r="B57" s="366">
        <v>5</v>
      </c>
      <c r="C57" s="366">
        <v>3</v>
      </c>
      <c r="D57" s="366">
        <v>2</v>
      </c>
      <c r="E57" s="366">
        <v>1</v>
      </c>
      <c r="F57" s="366">
        <v>1</v>
      </c>
      <c r="G57" s="375" t="s">
        <v>86</v>
      </c>
      <c r="H57" s="427">
        <v>28</v>
      </c>
      <c r="I57" s="373"/>
      <c r="J57" s="373"/>
      <c r="K57" s="373"/>
    </row>
    <row r="58" spans="1:11" s="425" customFormat="1" ht="12" hidden="1" customHeight="1" collapsed="1">
      <c r="A58" s="366">
        <v>2</v>
      </c>
      <c r="B58" s="366">
        <v>5</v>
      </c>
      <c r="C58" s="366">
        <v>3</v>
      </c>
      <c r="D58" s="366">
        <v>2</v>
      </c>
      <c r="E58" s="366">
        <v>1</v>
      </c>
      <c r="F58" s="366">
        <v>2</v>
      </c>
      <c r="G58" s="375" t="s">
        <v>87</v>
      </c>
      <c r="H58" s="427">
        <v>29</v>
      </c>
      <c r="I58" s="373"/>
      <c r="J58" s="373"/>
      <c r="K58" s="373"/>
    </row>
    <row r="59" spans="1:11" s="371" customFormat="1" ht="12" hidden="1" customHeight="1" collapsed="1">
      <c r="A59" s="365">
        <v>2</v>
      </c>
      <c r="B59" s="365">
        <v>6</v>
      </c>
      <c r="C59" s="365"/>
      <c r="D59" s="365"/>
      <c r="E59" s="365"/>
      <c r="F59" s="365"/>
      <c r="G59" s="370" t="s">
        <v>88</v>
      </c>
      <c r="H59" s="368">
        <v>30</v>
      </c>
      <c r="I59" s="369">
        <f>I60+I61+I62+I63+I64</f>
        <v>0</v>
      </c>
      <c r="J59" s="369">
        <f>J60+J61+J62+J63+J64</f>
        <v>0</v>
      </c>
      <c r="K59" s="369">
        <f>K60+K61+K62+K63+K64</f>
        <v>0</v>
      </c>
    </row>
    <row r="60" spans="1:11" s="425" customFormat="1" ht="12" hidden="1" customHeight="1" collapsed="1">
      <c r="A60" s="366">
        <v>2</v>
      </c>
      <c r="B60" s="366">
        <v>6</v>
      </c>
      <c r="C60" s="366">
        <v>1</v>
      </c>
      <c r="D60" s="366"/>
      <c r="E60" s="366"/>
      <c r="F60" s="366"/>
      <c r="G60" s="372" t="s">
        <v>401</v>
      </c>
      <c r="H60" s="427">
        <v>31</v>
      </c>
      <c r="I60" s="373"/>
      <c r="J60" s="373"/>
      <c r="K60" s="373"/>
    </row>
    <row r="61" spans="1:11" s="425" customFormat="1" ht="12" hidden="1" customHeight="1" collapsed="1">
      <c r="A61" s="366">
        <v>2</v>
      </c>
      <c r="B61" s="366">
        <v>6</v>
      </c>
      <c r="C61" s="366">
        <v>2</v>
      </c>
      <c r="D61" s="366"/>
      <c r="E61" s="366"/>
      <c r="F61" s="366"/>
      <c r="G61" s="372" t="s">
        <v>402</v>
      </c>
      <c r="H61" s="427">
        <v>32</v>
      </c>
      <c r="I61" s="373"/>
      <c r="J61" s="373"/>
      <c r="K61" s="373"/>
    </row>
    <row r="62" spans="1:11" s="425" customFormat="1" ht="12" hidden="1" customHeight="1" collapsed="1">
      <c r="A62" s="366">
        <v>2</v>
      </c>
      <c r="B62" s="366">
        <v>6</v>
      </c>
      <c r="C62" s="366">
        <v>3</v>
      </c>
      <c r="D62" s="366"/>
      <c r="E62" s="366"/>
      <c r="F62" s="366"/>
      <c r="G62" s="372" t="s">
        <v>403</v>
      </c>
      <c r="H62" s="427">
        <v>33</v>
      </c>
      <c r="I62" s="373"/>
      <c r="J62" s="373"/>
      <c r="K62" s="373"/>
    </row>
    <row r="63" spans="1:11" s="425" customFormat="1" ht="24" hidden="1" customHeight="1" collapsed="1">
      <c r="A63" s="366">
        <v>2</v>
      </c>
      <c r="B63" s="366">
        <v>6</v>
      </c>
      <c r="C63" s="366">
        <v>4</v>
      </c>
      <c r="D63" s="366"/>
      <c r="E63" s="366"/>
      <c r="F63" s="366"/>
      <c r="G63" s="372" t="s">
        <v>94</v>
      </c>
      <c r="H63" s="427">
        <v>34</v>
      </c>
      <c r="I63" s="373"/>
      <c r="J63" s="373"/>
      <c r="K63" s="373"/>
    </row>
    <row r="64" spans="1:11" s="425" customFormat="1" ht="24" hidden="1" customHeight="1" collapsed="1">
      <c r="A64" s="366">
        <v>2</v>
      </c>
      <c r="B64" s="366">
        <v>6</v>
      </c>
      <c r="C64" s="366">
        <v>5</v>
      </c>
      <c r="D64" s="366"/>
      <c r="E64" s="366"/>
      <c r="F64" s="366"/>
      <c r="G64" s="372" t="s">
        <v>97</v>
      </c>
      <c r="H64" s="427">
        <v>35</v>
      </c>
      <c r="I64" s="373"/>
      <c r="J64" s="373"/>
      <c r="K64" s="373"/>
    </row>
    <row r="65" spans="1:11" s="425" customFormat="1" ht="12" customHeight="1">
      <c r="A65" s="365">
        <v>2</v>
      </c>
      <c r="B65" s="365">
        <v>7</v>
      </c>
      <c r="C65" s="366"/>
      <c r="D65" s="366"/>
      <c r="E65" s="366"/>
      <c r="F65" s="366"/>
      <c r="G65" s="370" t="s">
        <v>98</v>
      </c>
      <c r="H65" s="368">
        <v>36</v>
      </c>
      <c r="I65" s="369">
        <f>I66+I69+I73</f>
        <v>0</v>
      </c>
      <c r="J65" s="369">
        <f>J66+J69+J73</f>
        <v>1836.41</v>
      </c>
      <c r="K65" s="369">
        <f>K66+K69+K73</f>
        <v>0</v>
      </c>
    </row>
    <row r="66" spans="1:11" s="425" customFormat="1" ht="12" hidden="1" customHeight="1" collapsed="1">
      <c r="A66" s="366">
        <v>2</v>
      </c>
      <c r="B66" s="366">
        <v>7</v>
      </c>
      <c r="C66" s="366">
        <v>1</v>
      </c>
      <c r="D66" s="366"/>
      <c r="E66" s="366"/>
      <c r="F66" s="366"/>
      <c r="G66" s="376" t="s">
        <v>404</v>
      </c>
      <c r="H66" s="427">
        <v>37</v>
      </c>
      <c r="I66" s="373">
        <f>I67+I68</f>
        <v>0</v>
      </c>
      <c r="J66" s="373">
        <f>J67+J68</f>
        <v>0</v>
      </c>
      <c r="K66" s="373">
        <f>K67+K68</f>
        <v>0</v>
      </c>
    </row>
    <row r="67" spans="1:11" s="425" customFormat="1" ht="12" hidden="1" customHeight="1" collapsed="1">
      <c r="A67" s="366">
        <v>2</v>
      </c>
      <c r="B67" s="366">
        <v>7</v>
      </c>
      <c r="C67" s="366">
        <v>1</v>
      </c>
      <c r="D67" s="366">
        <v>1</v>
      </c>
      <c r="E67" s="366">
        <v>1</v>
      </c>
      <c r="F67" s="366">
        <v>1</v>
      </c>
      <c r="G67" s="376" t="s">
        <v>100</v>
      </c>
      <c r="H67" s="427">
        <v>38</v>
      </c>
      <c r="I67" s="373"/>
      <c r="J67" s="373"/>
      <c r="K67" s="373"/>
    </row>
    <row r="68" spans="1:11" s="425" customFormat="1" ht="12" hidden="1" customHeight="1" collapsed="1">
      <c r="A68" s="366">
        <v>2</v>
      </c>
      <c r="B68" s="366">
        <v>7</v>
      </c>
      <c r="C68" s="366">
        <v>1</v>
      </c>
      <c r="D68" s="366">
        <v>1</v>
      </c>
      <c r="E68" s="366">
        <v>1</v>
      </c>
      <c r="F68" s="366">
        <v>2</v>
      </c>
      <c r="G68" s="376" t="s">
        <v>101</v>
      </c>
      <c r="H68" s="427">
        <v>39</v>
      </c>
      <c r="I68" s="373"/>
      <c r="J68" s="373"/>
      <c r="K68" s="373"/>
    </row>
    <row r="69" spans="1:11" s="425" customFormat="1" ht="12" hidden="1" customHeight="1" collapsed="1">
      <c r="A69" s="366">
        <v>2</v>
      </c>
      <c r="B69" s="366">
        <v>7</v>
      </c>
      <c r="C69" s="366">
        <v>2</v>
      </c>
      <c r="D69" s="366"/>
      <c r="E69" s="366"/>
      <c r="F69" s="366"/>
      <c r="G69" s="372" t="s">
        <v>405</v>
      </c>
      <c r="H69" s="427">
        <v>40</v>
      </c>
      <c r="I69" s="373">
        <f>I70+I71+I72</f>
        <v>0</v>
      </c>
      <c r="J69" s="373">
        <f>J70+J71+J72</f>
        <v>0</v>
      </c>
      <c r="K69" s="373">
        <f>K70+K71+K72</f>
        <v>0</v>
      </c>
    </row>
    <row r="70" spans="1:11" s="425" customFormat="1" ht="12" hidden="1" customHeight="1" collapsed="1">
      <c r="A70" s="366">
        <v>2</v>
      </c>
      <c r="B70" s="366">
        <v>7</v>
      </c>
      <c r="C70" s="366">
        <v>2</v>
      </c>
      <c r="D70" s="366">
        <v>1</v>
      </c>
      <c r="E70" s="366">
        <v>1</v>
      </c>
      <c r="F70" s="366">
        <v>1</v>
      </c>
      <c r="G70" s="372" t="s">
        <v>406</v>
      </c>
      <c r="H70" s="427">
        <v>41</v>
      </c>
      <c r="I70" s="373"/>
      <c r="J70" s="373"/>
      <c r="K70" s="373"/>
    </row>
    <row r="71" spans="1:11" s="425" customFormat="1" ht="12" hidden="1" customHeight="1" collapsed="1">
      <c r="A71" s="366">
        <v>2</v>
      </c>
      <c r="B71" s="366">
        <v>7</v>
      </c>
      <c r="C71" s="366">
        <v>2</v>
      </c>
      <c r="D71" s="366">
        <v>1</v>
      </c>
      <c r="E71" s="366">
        <v>1</v>
      </c>
      <c r="F71" s="366">
        <v>2</v>
      </c>
      <c r="G71" s="372" t="s">
        <v>407</v>
      </c>
      <c r="H71" s="427">
        <v>42</v>
      </c>
      <c r="I71" s="373"/>
      <c r="J71" s="373"/>
      <c r="K71" s="373"/>
    </row>
    <row r="72" spans="1:11" s="425" customFormat="1" ht="12" hidden="1" customHeight="1" collapsed="1">
      <c r="A72" s="366">
        <v>2</v>
      </c>
      <c r="B72" s="366">
        <v>7</v>
      </c>
      <c r="C72" s="366">
        <v>2</v>
      </c>
      <c r="D72" s="366">
        <v>2</v>
      </c>
      <c r="E72" s="366">
        <v>1</v>
      </c>
      <c r="F72" s="366">
        <v>1</v>
      </c>
      <c r="G72" s="372" t="s">
        <v>106</v>
      </c>
      <c r="H72" s="427">
        <v>43</v>
      </c>
      <c r="I72" s="373"/>
      <c r="J72" s="373"/>
      <c r="K72" s="373"/>
    </row>
    <row r="73" spans="1:11" s="425" customFormat="1" ht="12" customHeight="1">
      <c r="A73" s="366">
        <v>2</v>
      </c>
      <c r="B73" s="366">
        <v>7</v>
      </c>
      <c r="C73" s="366">
        <v>3</v>
      </c>
      <c r="D73" s="366"/>
      <c r="E73" s="366"/>
      <c r="F73" s="366"/>
      <c r="G73" s="372" t="s">
        <v>107</v>
      </c>
      <c r="H73" s="427">
        <v>44</v>
      </c>
      <c r="I73" s="373"/>
      <c r="J73" s="373">
        <v>1836.41</v>
      </c>
      <c r="K73" s="373"/>
    </row>
    <row r="74" spans="1:11" s="371" customFormat="1" ht="12" hidden="1" customHeight="1" collapsed="1">
      <c r="A74" s="365">
        <v>2</v>
      </c>
      <c r="B74" s="365">
        <v>8</v>
      </c>
      <c r="C74" s="365"/>
      <c r="D74" s="365"/>
      <c r="E74" s="365"/>
      <c r="F74" s="365"/>
      <c r="G74" s="370" t="s">
        <v>408</v>
      </c>
      <c r="H74" s="368">
        <v>45</v>
      </c>
      <c r="I74" s="369">
        <f>I75+I79</f>
        <v>0</v>
      </c>
      <c r="J74" s="369">
        <f>J75+J79</f>
        <v>0</v>
      </c>
      <c r="K74" s="369">
        <f>K75+K79</f>
        <v>0</v>
      </c>
    </row>
    <row r="75" spans="1:11" s="425" customFormat="1" ht="12" hidden="1" customHeight="1" collapsed="1">
      <c r="A75" s="366">
        <v>2</v>
      </c>
      <c r="B75" s="366">
        <v>8</v>
      </c>
      <c r="C75" s="366">
        <v>1</v>
      </c>
      <c r="D75" s="366">
        <v>1</v>
      </c>
      <c r="E75" s="366"/>
      <c r="F75" s="366"/>
      <c r="G75" s="372" t="s">
        <v>111</v>
      </c>
      <c r="H75" s="427">
        <v>46</v>
      </c>
      <c r="I75" s="373">
        <f>I76+I77+I78</f>
        <v>0</v>
      </c>
      <c r="J75" s="373">
        <f>J76+J77+J78</f>
        <v>0</v>
      </c>
      <c r="K75" s="373">
        <f>K76+K77+K78</f>
        <v>0</v>
      </c>
    </row>
    <row r="76" spans="1:11" s="425" customFormat="1" ht="12" hidden="1" customHeight="1" collapsed="1">
      <c r="A76" s="366">
        <v>2</v>
      </c>
      <c r="B76" s="366">
        <v>8</v>
      </c>
      <c r="C76" s="366">
        <v>1</v>
      </c>
      <c r="D76" s="366">
        <v>1</v>
      </c>
      <c r="E76" s="366">
        <v>1</v>
      </c>
      <c r="F76" s="366">
        <v>1</v>
      </c>
      <c r="G76" s="372" t="s">
        <v>409</v>
      </c>
      <c r="H76" s="427">
        <v>47</v>
      </c>
      <c r="I76" s="373"/>
      <c r="J76" s="373"/>
      <c r="K76" s="373"/>
    </row>
    <row r="77" spans="1:11" s="425" customFormat="1" ht="12" hidden="1" customHeight="1" collapsed="1">
      <c r="A77" s="366">
        <v>2</v>
      </c>
      <c r="B77" s="366">
        <v>8</v>
      </c>
      <c r="C77" s="366">
        <v>1</v>
      </c>
      <c r="D77" s="366">
        <v>1</v>
      </c>
      <c r="E77" s="366">
        <v>1</v>
      </c>
      <c r="F77" s="366">
        <v>2</v>
      </c>
      <c r="G77" s="372" t="s">
        <v>410</v>
      </c>
      <c r="H77" s="427">
        <v>48</v>
      </c>
      <c r="I77" s="373"/>
      <c r="J77" s="373"/>
      <c r="K77" s="373"/>
    </row>
    <row r="78" spans="1:11" s="425" customFormat="1" ht="12" hidden="1" customHeight="1" collapsed="1">
      <c r="A78" s="366">
        <v>2</v>
      </c>
      <c r="B78" s="366">
        <v>8</v>
      </c>
      <c r="C78" s="366">
        <v>1</v>
      </c>
      <c r="D78" s="366">
        <v>1</v>
      </c>
      <c r="E78" s="366">
        <v>1</v>
      </c>
      <c r="F78" s="366">
        <v>3</v>
      </c>
      <c r="G78" s="375" t="s">
        <v>114</v>
      </c>
      <c r="H78" s="427">
        <v>49</v>
      </c>
      <c r="I78" s="373"/>
      <c r="J78" s="373"/>
      <c r="K78" s="373"/>
    </row>
    <row r="79" spans="1:11" s="425" customFormat="1" ht="12" hidden="1" customHeight="1" collapsed="1">
      <c r="A79" s="366">
        <v>2</v>
      </c>
      <c r="B79" s="366">
        <v>8</v>
      </c>
      <c r="C79" s="366">
        <v>1</v>
      </c>
      <c r="D79" s="366">
        <v>2</v>
      </c>
      <c r="E79" s="366"/>
      <c r="F79" s="366"/>
      <c r="G79" s="372" t="s">
        <v>115</v>
      </c>
      <c r="H79" s="427">
        <v>50</v>
      </c>
      <c r="I79" s="373"/>
      <c r="J79" s="373"/>
      <c r="K79" s="373"/>
    </row>
    <row r="80" spans="1:11" s="371" customFormat="1" ht="36" hidden="1" customHeight="1" collapsed="1">
      <c r="A80" s="377">
        <v>2</v>
      </c>
      <c r="B80" s="377">
        <v>9</v>
      </c>
      <c r="C80" s="377"/>
      <c r="D80" s="377"/>
      <c r="E80" s="377"/>
      <c r="F80" s="377"/>
      <c r="G80" s="370" t="s">
        <v>411</v>
      </c>
      <c r="H80" s="368">
        <v>51</v>
      </c>
      <c r="I80" s="369"/>
      <c r="J80" s="369"/>
      <c r="K80" s="369"/>
    </row>
    <row r="81" spans="1:11" s="371" customFormat="1" ht="48" customHeight="1">
      <c r="A81" s="365">
        <v>3</v>
      </c>
      <c r="B81" s="365"/>
      <c r="C81" s="365"/>
      <c r="D81" s="365"/>
      <c r="E81" s="365"/>
      <c r="F81" s="365"/>
      <c r="G81" s="370" t="s">
        <v>412</v>
      </c>
      <c r="H81" s="368">
        <v>52</v>
      </c>
      <c r="I81" s="369">
        <f>I82+I88+I89</f>
        <v>0</v>
      </c>
      <c r="J81" s="369">
        <v>2620.04</v>
      </c>
      <c r="K81" s="369">
        <f>K82+K88+K89</f>
        <v>0</v>
      </c>
    </row>
    <row r="82" spans="1:11" s="371" customFormat="1" ht="24" customHeight="1">
      <c r="A82" s="365">
        <v>3</v>
      </c>
      <c r="B82" s="365">
        <v>1</v>
      </c>
      <c r="C82" s="365"/>
      <c r="D82" s="365"/>
      <c r="E82" s="365"/>
      <c r="F82" s="365"/>
      <c r="G82" s="370" t="s">
        <v>131</v>
      </c>
      <c r="H82" s="368">
        <v>53</v>
      </c>
      <c r="I82" s="369">
        <f>I83+I84+I85+I86+I87</f>
        <v>0</v>
      </c>
      <c r="J82" s="369">
        <v>2620.04</v>
      </c>
      <c r="K82" s="369">
        <f>K83+K84+K85+K86+K87</f>
        <v>0</v>
      </c>
    </row>
    <row r="83" spans="1:11" s="425" customFormat="1" ht="24" customHeight="1">
      <c r="A83" s="378">
        <v>3</v>
      </c>
      <c r="B83" s="378">
        <v>1</v>
      </c>
      <c r="C83" s="378">
        <v>1</v>
      </c>
      <c r="D83" s="379"/>
      <c r="E83" s="379"/>
      <c r="F83" s="379"/>
      <c r="G83" s="372" t="s">
        <v>413</v>
      </c>
      <c r="H83" s="427">
        <v>54</v>
      </c>
      <c r="I83" s="373"/>
      <c r="J83" s="373">
        <v>2620.04</v>
      </c>
      <c r="K83" s="373"/>
    </row>
    <row r="84" spans="1:11" s="425" customFormat="1" ht="12" hidden="1" customHeight="1" collapsed="1">
      <c r="A84" s="378">
        <v>3</v>
      </c>
      <c r="B84" s="378">
        <v>1</v>
      </c>
      <c r="C84" s="378">
        <v>2</v>
      </c>
      <c r="D84" s="378"/>
      <c r="E84" s="379"/>
      <c r="F84" s="379"/>
      <c r="G84" s="375" t="s">
        <v>149</v>
      </c>
      <c r="H84" s="427">
        <v>55</v>
      </c>
      <c r="I84" s="373"/>
      <c r="J84" s="373"/>
      <c r="K84" s="373"/>
    </row>
    <row r="85" spans="1:11" s="425" customFormat="1" ht="12" hidden="1" customHeight="1" collapsed="1">
      <c r="A85" s="378">
        <v>3</v>
      </c>
      <c r="B85" s="378">
        <v>1</v>
      </c>
      <c r="C85" s="378">
        <v>3</v>
      </c>
      <c r="D85" s="378"/>
      <c r="E85" s="378"/>
      <c r="F85" s="378"/>
      <c r="G85" s="375" t="s">
        <v>154</v>
      </c>
      <c r="H85" s="427">
        <v>56</v>
      </c>
      <c r="I85" s="373"/>
      <c r="J85" s="373"/>
      <c r="K85" s="373"/>
    </row>
    <row r="86" spans="1:11" s="425" customFormat="1" ht="12" hidden="1" customHeight="1" collapsed="1">
      <c r="A86" s="378">
        <v>3</v>
      </c>
      <c r="B86" s="378">
        <v>1</v>
      </c>
      <c r="C86" s="378">
        <v>4</v>
      </c>
      <c r="D86" s="378"/>
      <c r="E86" s="378"/>
      <c r="F86" s="378"/>
      <c r="G86" s="375" t="s">
        <v>163</v>
      </c>
      <c r="H86" s="427">
        <v>57</v>
      </c>
      <c r="I86" s="373"/>
      <c r="J86" s="373"/>
      <c r="K86" s="373"/>
    </row>
    <row r="87" spans="1:11" s="425" customFormat="1" ht="24" hidden="1" customHeight="1" collapsed="1">
      <c r="A87" s="378">
        <v>3</v>
      </c>
      <c r="B87" s="378">
        <v>1</v>
      </c>
      <c r="C87" s="378">
        <v>5</v>
      </c>
      <c r="D87" s="378"/>
      <c r="E87" s="378"/>
      <c r="F87" s="378"/>
      <c r="G87" s="375" t="s">
        <v>414</v>
      </c>
      <c r="H87" s="427">
        <v>58</v>
      </c>
      <c r="I87" s="373"/>
      <c r="J87" s="373"/>
      <c r="K87" s="373"/>
    </row>
    <row r="88" spans="1:11" s="371" customFormat="1" ht="24.75" hidden="1" customHeight="1" collapsed="1">
      <c r="A88" s="379">
        <v>3</v>
      </c>
      <c r="B88" s="379">
        <v>2</v>
      </c>
      <c r="C88" s="379"/>
      <c r="D88" s="379"/>
      <c r="E88" s="379"/>
      <c r="F88" s="379"/>
      <c r="G88" s="380" t="s">
        <v>415</v>
      </c>
      <c r="H88" s="368">
        <v>59</v>
      </c>
      <c r="I88" s="369"/>
      <c r="J88" s="369"/>
      <c r="K88" s="369"/>
    </row>
    <row r="89" spans="1:11" s="371" customFormat="1" ht="24" hidden="1" customHeight="1" collapsed="1">
      <c r="A89" s="379">
        <v>3</v>
      </c>
      <c r="B89" s="379">
        <v>3</v>
      </c>
      <c r="C89" s="379"/>
      <c r="D89" s="379"/>
      <c r="E89" s="379"/>
      <c r="F89" s="379"/>
      <c r="G89" s="380" t="s">
        <v>206</v>
      </c>
      <c r="H89" s="368">
        <v>60</v>
      </c>
      <c r="I89" s="369"/>
      <c r="J89" s="369"/>
      <c r="K89" s="369"/>
    </row>
    <row r="90" spans="1:11" s="371" customFormat="1" ht="12" customHeight="1">
      <c r="A90" s="365"/>
      <c r="B90" s="365"/>
      <c r="C90" s="365"/>
      <c r="D90" s="365"/>
      <c r="E90" s="365"/>
      <c r="F90" s="365"/>
      <c r="G90" s="370" t="s">
        <v>416</v>
      </c>
      <c r="H90" s="368">
        <v>61</v>
      </c>
      <c r="I90" s="369">
        <f>I30+I81</f>
        <v>0</v>
      </c>
      <c r="J90" s="369">
        <f>J30+J81</f>
        <v>83085.439999999988</v>
      </c>
      <c r="K90" s="369">
        <f>K30+K81</f>
        <v>0</v>
      </c>
    </row>
    <row r="91" spans="1:11" s="425" customFormat="1" ht="9" customHeight="1">
      <c r="A91" s="381"/>
      <c r="B91" s="381"/>
      <c r="C91" s="381"/>
      <c r="D91" s="382"/>
      <c r="E91" s="382"/>
      <c r="F91" s="382"/>
      <c r="G91" s="382"/>
      <c r="H91" s="421"/>
      <c r="I91" s="428"/>
      <c r="J91" s="428"/>
      <c r="K91" s="383"/>
    </row>
    <row r="92" spans="1:11" s="425" customFormat="1" ht="12" customHeight="1">
      <c r="A92" s="428" t="s">
        <v>417</v>
      </c>
      <c r="H92" s="384"/>
      <c r="I92" s="385"/>
    </row>
    <row r="93" spans="1:11" s="425" customFormat="1">
      <c r="H93" s="424"/>
      <c r="I93" s="352"/>
      <c r="J93" s="352"/>
      <c r="K93" s="352"/>
    </row>
    <row r="94" spans="1:11" s="425" customFormat="1">
      <c r="A94" s="386" t="s">
        <v>354</v>
      </c>
      <c r="B94" s="387"/>
      <c r="C94" s="387"/>
      <c r="D94" s="387"/>
      <c r="E94" s="387"/>
      <c r="F94" s="387"/>
      <c r="G94" s="387"/>
      <c r="H94" s="388"/>
      <c r="I94" s="389"/>
      <c r="J94" s="389"/>
      <c r="K94" s="390" t="s">
        <v>355</v>
      </c>
    </row>
    <row r="95" spans="1:11" s="425" customFormat="1" ht="12" customHeight="1">
      <c r="A95" s="467" t="s">
        <v>418</v>
      </c>
      <c r="B95" s="472"/>
      <c r="C95" s="472"/>
      <c r="D95" s="472"/>
      <c r="E95" s="472"/>
      <c r="F95" s="472"/>
      <c r="G95" s="472"/>
      <c r="H95" s="424"/>
      <c r="I95" s="391" t="s">
        <v>227</v>
      </c>
      <c r="J95" s="391"/>
      <c r="K95" s="392" t="s">
        <v>228</v>
      </c>
    </row>
    <row r="96" spans="1:11" s="425" customFormat="1" ht="12" customHeight="1">
      <c r="A96" s="428"/>
      <c r="B96" s="428"/>
      <c r="C96" s="393"/>
      <c r="D96" s="428"/>
      <c r="E96" s="428"/>
      <c r="F96" s="481"/>
      <c r="G96" s="472"/>
      <c r="H96" s="424"/>
      <c r="I96" s="394"/>
      <c r="J96" s="395"/>
      <c r="K96" s="395"/>
    </row>
    <row r="97" spans="1:11" s="425" customFormat="1">
      <c r="A97" s="386" t="s">
        <v>229</v>
      </c>
      <c r="B97" s="386"/>
      <c r="C97" s="386"/>
      <c r="D97" s="386"/>
      <c r="E97" s="386"/>
      <c r="F97" s="386"/>
      <c r="G97" s="386"/>
      <c r="H97" s="424"/>
      <c r="I97" s="389"/>
      <c r="J97" s="389"/>
      <c r="K97" s="390" t="s">
        <v>230</v>
      </c>
    </row>
    <row r="98" spans="1:11" s="425" customFormat="1" ht="24.75" customHeight="1">
      <c r="A98" s="470" t="s">
        <v>419</v>
      </c>
      <c r="B98" s="471"/>
      <c r="C98" s="471"/>
      <c r="D98" s="471"/>
      <c r="E98" s="471"/>
      <c r="F98" s="471"/>
      <c r="G98" s="471"/>
      <c r="H98" s="388"/>
      <c r="I98" s="391" t="s">
        <v>227</v>
      </c>
      <c r="J98" s="396"/>
      <c r="K98" s="396" t="s">
        <v>228</v>
      </c>
    </row>
    <row r="99" spans="1:11" s="397" customFormat="1" ht="12.75" customHeight="1">
      <c r="H99" s="354"/>
    </row>
  </sheetData>
  <mergeCells count="22"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  <mergeCell ref="A11:K11"/>
    <mergeCell ref="G5:K5"/>
    <mergeCell ref="G6:K6"/>
    <mergeCell ref="G7:K7"/>
    <mergeCell ref="G8:K8"/>
    <mergeCell ref="A9:K9"/>
  </mergeCells>
  <pageMargins left="3.937007874015748E-2" right="3.937007874015748E-2" top="3.937007874015748E-2" bottom="3.937007874015748E-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CAF0-C98A-4289-A827-016BABD1A039}">
  <sheetPr>
    <pageSetUpPr fitToPage="1"/>
  </sheetPr>
  <dimension ref="A2:J54"/>
  <sheetViews>
    <sheetView topLeftCell="A10" workbookViewId="0">
      <selection activeCell="D48" sqref="D48"/>
    </sheetView>
  </sheetViews>
  <sheetFormatPr defaultRowHeight="15"/>
  <cols>
    <col min="1" max="1" width="9.28515625" style="307" customWidth="1"/>
    <col min="2" max="2" width="35.85546875" style="307" customWidth="1"/>
    <col min="3" max="3" width="8.42578125" style="307" customWidth="1"/>
    <col min="4" max="4" width="8.28515625" style="307" customWidth="1"/>
    <col min="5" max="5" width="7.7109375" style="307" customWidth="1"/>
    <col min="6" max="6" width="8.85546875" style="307" customWidth="1"/>
    <col min="7" max="7" width="7.85546875" style="307" customWidth="1"/>
    <col min="8" max="8" width="8.28515625" style="307" customWidth="1"/>
    <col min="9" max="16384" width="9.140625" style="307"/>
  </cols>
  <sheetData>
    <row r="2" spans="1:10">
      <c r="E2" s="484" t="s">
        <v>420</v>
      </c>
      <c r="F2" s="484"/>
      <c r="G2" s="484"/>
      <c r="H2" s="484"/>
    </row>
    <row r="3" spans="1:10">
      <c r="A3" s="308"/>
      <c r="E3" s="484" t="s">
        <v>319</v>
      </c>
      <c r="F3" s="484"/>
      <c r="G3" s="484"/>
      <c r="H3" s="484"/>
    </row>
    <row r="4" spans="1:10">
      <c r="E4" s="484" t="s">
        <v>320</v>
      </c>
      <c r="F4" s="484"/>
      <c r="G4" s="484"/>
      <c r="H4" s="484"/>
    </row>
    <row r="5" spans="1:10">
      <c r="E5" s="485" t="s">
        <v>421</v>
      </c>
      <c r="F5" s="484"/>
      <c r="G5" s="484"/>
      <c r="H5" s="484"/>
    </row>
    <row r="6" spans="1:10">
      <c r="E6" s="485" t="s">
        <v>422</v>
      </c>
      <c r="F6" s="484"/>
      <c r="G6" s="484"/>
      <c r="H6" s="484"/>
    </row>
    <row r="7" spans="1:10">
      <c r="F7" s="349"/>
      <c r="G7" s="349"/>
      <c r="H7" s="349"/>
    </row>
    <row r="8" spans="1:10">
      <c r="B8" s="324" t="s">
        <v>423</v>
      </c>
    </row>
    <row r="9" spans="1:10">
      <c r="A9" s="482" t="s">
        <v>323</v>
      </c>
      <c r="B9" s="483"/>
      <c r="C9" s="482"/>
      <c r="D9" s="482"/>
      <c r="E9" s="398"/>
      <c r="F9" s="398"/>
      <c r="G9" s="398"/>
      <c r="H9" s="398"/>
    </row>
    <row r="11" spans="1:10" ht="15" customHeight="1">
      <c r="A11" s="486" t="s">
        <v>481</v>
      </c>
      <c r="B11" s="486"/>
      <c r="C11" s="486"/>
      <c r="D11" s="486"/>
      <c r="E11" s="486"/>
      <c r="F11" s="486"/>
      <c r="G11" s="486"/>
      <c r="H11" s="308"/>
    </row>
    <row r="12" spans="1:10">
      <c r="B12" s="308"/>
      <c r="C12" s="308"/>
      <c r="D12" s="308"/>
      <c r="E12" s="308"/>
      <c r="F12" s="308"/>
      <c r="G12" s="308"/>
      <c r="H12" s="308"/>
    </row>
    <row r="13" spans="1:10">
      <c r="F13" s="487" t="s">
        <v>424</v>
      </c>
      <c r="G13" s="487"/>
      <c r="H13" s="487"/>
      <c r="J13" s="330"/>
    </row>
    <row r="14" spans="1:10">
      <c r="C14" s="488"/>
      <c r="D14" s="488"/>
      <c r="E14" s="488"/>
      <c r="F14" s="308"/>
      <c r="G14" s="489" t="s">
        <v>245</v>
      </c>
      <c r="H14" s="489"/>
    </row>
    <row r="15" spans="1:10" ht="12.75" customHeight="1">
      <c r="A15" s="490" t="s">
        <v>26</v>
      </c>
      <c r="B15" s="490" t="s">
        <v>27</v>
      </c>
      <c r="C15" s="493" t="s">
        <v>425</v>
      </c>
      <c r="D15" s="496" t="s">
        <v>389</v>
      </c>
      <c r="E15" s="496"/>
      <c r="F15" s="496"/>
      <c r="G15" s="496"/>
      <c r="H15" s="496"/>
    </row>
    <row r="16" spans="1:10" ht="12.75" customHeight="1">
      <c r="A16" s="491"/>
      <c r="B16" s="491"/>
      <c r="C16" s="494"/>
      <c r="D16" s="497" t="s">
        <v>426</v>
      </c>
      <c r="E16" s="497" t="s">
        <v>427</v>
      </c>
      <c r="F16" s="497" t="s">
        <v>428</v>
      </c>
      <c r="G16" s="497" t="s">
        <v>429</v>
      </c>
      <c r="H16" s="497" t="s">
        <v>430</v>
      </c>
    </row>
    <row r="17" spans="1:8">
      <c r="A17" s="491"/>
      <c r="B17" s="491"/>
      <c r="C17" s="494"/>
      <c r="D17" s="497"/>
      <c r="E17" s="497"/>
      <c r="F17" s="497"/>
      <c r="G17" s="497"/>
      <c r="H17" s="499"/>
    </row>
    <row r="18" spans="1:8" ht="41.25" customHeight="1">
      <c r="A18" s="491"/>
      <c r="B18" s="491"/>
      <c r="C18" s="494"/>
      <c r="D18" s="497"/>
      <c r="E18" s="497"/>
      <c r="F18" s="497"/>
      <c r="G18" s="497"/>
      <c r="H18" s="499"/>
    </row>
    <row r="19" spans="1:8" ht="15.75" customHeight="1">
      <c r="A19" s="492"/>
      <c r="B19" s="492"/>
      <c r="C19" s="495"/>
      <c r="D19" s="399" t="s">
        <v>311</v>
      </c>
      <c r="E19" s="399" t="s">
        <v>431</v>
      </c>
      <c r="F19" s="399" t="s">
        <v>316</v>
      </c>
      <c r="G19" s="399" t="s">
        <v>314</v>
      </c>
      <c r="H19" s="400" t="s">
        <v>432</v>
      </c>
    </row>
    <row r="20" spans="1:8" ht="14.1" customHeight="1">
      <c r="A20" s="401" t="s">
        <v>433</v>
      </c>
      <c r="B20" s="402" t="s">
        <v>38</v>
      </c>
      <c r="C20" s="403">
        <f t="shared" ref="C20:C34" si="0">(D20+E20+F20+G20+H20)</f>
        <v>73319.200000000012</v>
      </c>
      <c r="D20" s="404">
        <v>39097.620000000003</v>
      </c>
      <c r="E20" s="404"/>
      <c r="F20" s="404">
        <v>34221.58</v>
      </c>
      <c r="G20" s="404"/>
      <c r="H20" s="404"/>
    </row>
    <row r="21" spans="1:8" ht="14.1" customHeight="1">
      <c r="A21" s="401"/>
      <c r="B21" s="402" t="s">
        <v>434</v>
      </c>
      <c r="C21" s="403">
        <f t="shared" si="0"/>
        <v>0</v>
      </c>
      <c r="D21" s="404"/>
      <c r="E21" s="404"/>
      <c r="F21" s="404"/>
      <c r="G21" s="404"/>
      <c r="H21" s="404"/>
    </row>
    <row r="22" spans="1:8" ht="14.1" customHeight="1">
      <c r="A22" s="401"/>
      <c r="B22" s="402" t="s">
        <v>435</v>
      </c>
      <c r="C22" s="403">
        <f t="shared" si="0"/>
        <v>10756.31</v>
      </c>
      <c r="D22" s="404">
        <v>4895.2</v>
      </c>
      <c r="E22" s="404"/>
      <c r="F22" s="404">
        <v>5861.11</v>
      </c>
      <c r="G22" s="404"/>
      <c r="H22" s="404"/>
    </row>
    <row r="23" spans="1:8" ht="14.1" customHeight="1">
      <c r="A23" s="401" t="s">
        <v>436</v>
      </c>
      <c r="B23" s="402" t="s">
        <v>437</v>
      </c>
      <c r="C23" s="403">
        <f t="shared" si="0"/>
        <v>1215.0900000000001</v>
      </c>
      <c r="D23" s="404">
        <v>673.23</v>
      </c>
      <c r="E23" s="404"/>
      <c r="F23" s="404">
        <v>541.86</v>
      </c>
      <c r="G23" s="404"/>
      <c r="H23" s="404"/>
    </row>
    <row r="24" spans="1:8" ht="14.1" customHeight="1">
      <c r="A24" s="401" t="s">
        <v>438</v>
      </c>
      <c r="B24" s="402" t="s">
        <v>439</v>
      </c>
      <c r="C24" s="405">
        <f t="shared" si="0"/>
        <v>4094.7</v>
      </c>
      <c r="D24" s="406">
        <f>D25+D26+D27+D28+D29+D30+D31+D32+D33+D34+D35+D41+D42+D43</f>
        <v>2457.9700000000003</v>
      </c>
      <c r="E24" s="406">
        <f t="shared" ref="E24:H24" si="1">E25+E26+E27+E28+E29+E30+E31+E32+E33+E34+E35+E41+E42+E43</f>
        <v>0</v>
      </c>
      <c r="F24" s="406">
        <f t="shared" si="1"/>
        <v>256.2</v>
      </c>
      <c r="G24" s="406">
        <f t="shared" si="1"/>
        <v>1380.53</v>
      </c>
      <c r="H24" s="406">
        <f t="shared" si="1"/>
        <v>0</v>
      </c>
    </row>
    <row r="25" spans="1:8" ht="14.1" customHeight="1">
      <c r="A25" s="401" t="s">
        <v>440</v>
      </c>
      <c r="B25" s="407" t="s">
        <v>43</v>
      </c>
      <c r="C25" s="405">
        <f t="shared" si="0"/>
        <v>730.53</v>
      </c>
      <c r="D25" s="406"/>
      <c r="E25" s="404"/>
      <c r="F25" s="404"/>
      <c r="G25" s="404">
        <v>730.53</v>
      </c>
      <c r="H25" s="404"/>
    </row>
    <row r="26" spans="1:8" ht="14.1" customHeight="1">
      <c r="A26" s="401" t="s">
        <v>441</v>
      </c>
      <c r="B26" s="407" t="s">
        <v>442</v>
      </c>
      <c r="C26" s="405">
        <f t="shared" si="0"/>
        <v>0</v>
      </c>
      <c r="D26" s="406"/>
      <c r="E26" s="404"/>
      <c r="F26" s="404"/>
      <c r="G26" s="404"/>
      <c r="H26" s="404"/>
    </row>
    <row r="27" spans="1:8" ht="14.1" customHeight="1">
      <c r="A27" s="401" t="s">
        <v>443</v>
      </c>
      <c r="B27" s="407" t="s">
        <v>444</v>
      </c>
      <c r="C27" s="405">
        <f t="shared" si="0"/>
        <v>192.12</v>
      </c>
      <c r="D27" s="406">
        <v>192.12</v>
      </c>
      <c r="E27" s="404"/>
      <c r="F27" s="404"/>
      <c r="G27" s="404"/>
      <c r="H27" s="404"/>
    </row>
    <row r="28" spans="1:8" ht="14.1" customHeight="1">
      <c r="A28" s="401" t="s">
        <v>445</v>
      </c>
      <c r="B28" s="407" t="s">
        <v>446</v>
      </c>
      <c r="C28" s="405">
        <f t="shared" si="0"/>
        <v>0</v>
      </c>
      <c r="D28" s="406"/>
      <c r="E28" s="404"/>
      <c r="F28" s="404"/>
      <c r="G28" s="404"/>
      <c r="H28" s="404"/>
    </row>
    <row r="29" spans="1:8" ht="14.1" customHeight="1">
      <c r="A29" s="401" t="s">
        <v>447</v>
      </c>
      <c r="B29" s="407" t="s">
        <v>448</v>
      </c>
      <c r="C29" s="405">
        <f t="shared" si="0"/>
        <v>0</v>
      </c>
      <c r="D29" s="406"/>
      <c r="E29" s="404"/>
      <c r="F29" s="404"/>
      <c r="G29" s="404"/>
      <c r="H29" s="404"/>
    </row>
    <row r="30" spans="1:8" ht="14.1" customHeight="1">
      <c r="A30" s="401" t="s">
        <v>449</v>
      </c>
      <c r="B30" s="407" t="s">
        <v>48</v>
      </c>
      <c r="C30" s="405">
        <f t="shared" si="0"/>
        <v>0</v>
      </c>
      <c r="D30" s="406"/>
      <c r="E30" s="404"/>
      <c r="F30" s="404"/>
      <c r="G30" s="404"/>
      <c r="H30" s="404"/>
    </row>
    <row r="31" spans="1:8" ht="14.1" customHeight="1">
      <c r="A31" s="401" t="s">
        <v>450</v>
      </c>
      <c r="B31" s="407" t="s">
        <v>49</v>
      </c>
      <c r="C31" s="405">
        <f t="shared" si="0"/>
        <v>0</v>
      </c>
      <c r="D31" s="406"/>
      <c r="E31" s="404"/>
      <c r="F31" s="404"/>
      <c r="G31" s="404"/>
      <c r="H31" s="404"/>
    </row>
    <row r="32" spans="1:8" ht="14.1" customHeight="1">
      <c r="A32" s="401" t="s">
        <v>451</v>
      </c>
      <c r="B32" s="408" t="s">
        <v>452</v>
      </c>
      <c r="C32" s="405">
        <f t="shared" si="0"/>
        <v>0</v>
      </c>
      <c r="D32" s="406"/>
      <c r="E32" s="404"/>
      <c r="F32" s="404"/>
      <c r="G32" s="404"/>
      <c r="H32" s="404"/>
    </row>
    <row r="33" spans="1:8" ht="14.1" customHeight="1">
      <c r="A33" s="401" t="s">
        <v>453</v>
      </c>
      <c r="B33" s="407" t="s">
        <v>454</v>
      </c>
      <c r="C33" s="405">
        <f t="shared" si="0"/>
        <v>0</v>
      </c>
      <c r="D33" s="406"/>
      <c r="E33" s="404"/>
      <c r="F33" s="404"/>
      <c r="G33" s="404"/>
      <c r="H33" s="404"/>
    </row>
    <row r="34" spans="1:8" ht="14.1" customHeight="1">
      <c r="A34" s="401" t="s">
        <v>455</v>
      </c>
      <c r="B34" s="407" t="s">
        <v>52</v>
      </c>
      <c r="C34" s="405">
        <f t="shared" si="0"/>
        <v>29.06</v>
      </c>
      <c r="D34" s="406"/>
      <c r="E34" s="404"/>
      <c r="F34" s="404">
        <v>29.06</v>
      </c>
      <c r="G34" s="404"/>
      <c r="H34" s="404"/>
    </row>
    <row r="35" spans="1:8" ht="14.1" customHeight="1">
      <c r="A35" s="409" t="s">
        <v>456</v>
      </c>
      <c r="B35" s="407" t="s">
        <v>54</v>
      </c>
      <c r="C35" s="405">
        <f>(D35+E35+F35+G35+H35)</f>
        <v>1486.1100000000001</v>
      </c>
      <c r="D35" s="406">
        <f>D37+D39</f>
        <v>1486.1100000000001</v>
      </c>
      <c r="E35" s="406">
        <f t="shared" ref="E35:H35" si="2">E37+E39</f>
        <v>0</v>
      </c>
      <c r="F35" s="406">
        <f t="shared" si="2"/>
        <v>0</v>
      </c>
      <c r="G35" s="406">
        <f t="shared" si="2"/>
        <v>0</v>
      </c>
      <c r="H35" s="406">
        <f t="shared" si="2"/>
        <v>0</v>
      </c>
    </row>
    <row r="36" spans="1:8" ht="14.1" customHeight="1">
      <c r="A36" s="409"/>
      <c r="B36" s="402" t="s">
        <v>434</v>
      </c>
      <c r="C36" s="405"/>
      <c r="D36" s="406"/>
      <c r="E36" s="404"/>
      <c r="F36" s="404"/>
      <c r="G36" s="404"/>
      <c r="H36" s="404"/>
    </row>
    <row r="37" spans="1:8" ht="14.1" customHeight="1">
      <c r="A37" s="409"/>
      <c r="B37" s="407" t="s">
        <v>457</v>
      </c>
      <c r="C37" s="405">
        <f t="shared" ref="C37:C47" si="3">(D37+E37+F37+G37+H37)</f>
        <v>1324.97</v>
      </c>
      <c r="D37" s="406">
        <v>1324.97</v>
      </c>
      <c r="E37" s="404"/>
      <c r="F37" s="404"/>
      <c r="G37" s="404"/>
      <c r="H37" s="404"/>
    </row>
    <row r="38" spans="1:8" ht="14.1" customHeight="1">
      <c r="A38" s="409"/>
      <c r="B38" s="407" t="s">
        <v>458</v>
      </c>
      <c r="C38" s="405">
        <f t="shared" si="3"/>
        <v>0</v>
      </c>
      <c r="D38" s="406"/>
      <c r="E38" s="404"/>
      <c r="F38" s="404"/>
      <c r="G38" s="404"/>
      <c r="H38" s="404"/>
    </row>
    <row r="39" spans="1:8" ht="14.1" customHeight="1">
      <c r="A39" s="409"/>
      <c r="B39" s="407" t="s">
        <v>459</v>
      </c>
      <c r="C39" s="405">
        <f t="shared" si="3"/>
        <v>161.13999999999999</v>
      </c>
      <c r="D39" s="406">
        <v>161.13999999999999</v>
      </c>
      <c r="E39" s="404"/>
      <c r="F39" s="404"/>
      <c r="G39" s="404"/>
      <c r="H39" s="404"/>
    </row>
    <row r="40" spans="1:8" ht="14.1" customHeight="1">
      <c r="A40" s="409"/>
      <c r="B40" s="407" t="s">
        <v>460</v>
      </c>
      <c r="C40" s="405">
        <f t="shared" si="3"/>
        <v>0</v>
      </c>
      <c r="D40" s="406"/>
      <c r="E40" s="404"/>
      <c r="F40" s="404"/>
      <c r="G40" s="404"/>
      <c r="H40" s="404"/>
    </row>
    <row r="41" spans="1:8" ht="26.25" customHeight="1">
      <c r="A41" s="409" t="s">
        <v>461</v>
      </c>
      <c r="B41" s="407" t="s">
        <v>55</v>
      </c>
      <c r="C41" s="403">
        <f t="shared" si="3"/>
        <v>227.14</v>
      </c>
      <c r="D41" s="406"/>
      <c r="E41" s="404"/>
      <c r="F41" s="404">
        <v>227.14</v>
      </c>
      <c r="G41" s="404"/>
      <c r="H41" s="404"/>
    </row>
    <row r="42" spans="1:8" ht="14.1" customHeight="1">
      <c r="A42" s="409" t="s">
        <v>462</v>
      </c>
      <c r="B42" s="407" t="s">
        <v>56</v>
      </c>
      <c r="C42" s="403">
        <f t="shared" si="3"/>
        <v>0</v>
      </c>
      <c r="D42" s="404"/>
      <c r="E42" s="404"/>
      <c r="F42" s="404"/>
      <c r="G42" s="404"/>
      <c r="H42" s="404"/>
    </row>
    <row r="43" spans="1:8" ht="14.1" customHeight="1">
      <c r="A43" s="401" t="s">
        <v>463</v>
      </c>
      <c r="B43" s="407" t="s">
        <v>57</v>
      </c>
      <c r="C43" s="403">
        <f t="shared" si="3"/>
        <v>1429.74</v>
      </c>
      <c r="D43" s="404">
        <v>779.74</v>
      </c>
      <c r="E43" s="404"/>
      <c r="F43" s="404"/>
      <c r="G43" s="404">
        <v>650</v>
      </c>
      <c r="H43" s="404"/>
    </row>
    <row r="44" spans="1:8" ht="14.1" customHeight="1">
      <c r="A44" s="409" t="s">
        <v>464</v>
      </c>
      <c r="B44" s="410" t="s">
        <v>108</v>
      </c>
      <c r="C44" s="405">
        <f t="shared" si="3"/>
        <v>1836.41</v>
      </c>
      <c r="D44" s="406">
        <v>1491.41</v>
      </c>
      <c r="E44" s="404"/>
      <c r="F44" s="404">
        <v>345</v>
      </c>
      <c r="G44" s="404"/>
      <c r="H44" s="404"/>
    </row>
    <row r="45" spans="1:8" ht="14.1" customHeight="1">
      <c r="A45" s="409" t="s">
        <v>482</v>
      </c>
      <c r="B45" s="402" t="s">
        <v>141</v>
      </c>
      <c r="C45" s="403">
        <f t="shared" si="3"/>
        <v>2620.04</v>
      </c>
      <c r="D45" s="404">
        <v>2620.04</v>
      </c>
      <c r="E45" s="404"/>
      <c r="F45" s="404"/>
      <c r="G45" s="404"/>
      <c r="H45" s="404"/>
    </row>
    <row r="46" spans="1:8" ht="14.1" customHeight="1">
      <c r="A46" s="401"/>
      <c r="B46" s="402"/>
      <c r="C46" s="403">
        <f t="shared" si="3"/>
        <v>0</v>
      </c>
      <c r="D46" s="404"/>
      <c r="E46" s="404"/>
      <c r="F46" s="404"/>
      <c r="G46" s="404"/>
      <c r="H46" s="404"/>
    </row>
    <row r="47" spans="1:8" ht="17.25" customHeight="1">
      <c r="A47" s="411"/>
      <c r="B47" s="412" t="s">
        <v>465</v>
      </c>
      <c r="C47" s="405">
        <f t="shared" si="3"/>
        <v>83085.440000000002</v>
      </c>
      <c r="D47" s="405">
        <f>D20+D23+D24+D44+D45</f>
        <v>46340.270000000011</v>
      </c>
      <c r="E47" s="405">
        <f t="shared" ref="E47:H47" si="4">E20+E23+E24+E44+E45</f>
        <v>0</v>
      </c>
      <c r="F47" s="405">
        <f t="shared" si="4"/>
        <v>35364.639999999999</v>
      </c>
      <c r="G47" s="405">
        <f t="shared" si="4"/>
        <v>1380.53</v>
      </c>
      <c r="H47" s="405">
        <f t="shared" si="4"/>
        <v>0</v>
      </c>
    </row>
    <row r="48" spans="1:8">
      <c r="D48" s="429"/>
    </row>
    <row r="49" spans="1:8">
      <c r="A49" s="307" t="s">
        <v>354</v>
      </c>
      <c r="C49" s="500"/>
      <c r="D49" s="500"/>
      <c r="F49" s="500" t="s">
        <v>355</v>
      </c>
      <c r="G49" s="500"/>
      <c r="H49" s="500"/>
    </row>
    <row r="50" spans="1:8">
      <c r="C50" s="483" t="s">
        <v>466</v>
      </c>
      <c r="D50" s="483"/>
      <c r="E50" s="482" t="s">
        <v>467</v>
      </c>
      <c r="F50" s="482"/>
      <c r="G50" s="482"/>
      <c r="H50" s="482"/>
    </row>
    <row r="51" spans="1:8">
      <c r="C51" s="398"/>
      <c r="D51" s="398"/>
      <c r="E51" s="398"/>
      <c r="F51" s="398"/>
      <c r="G51" s="398"/>
      <c r="H51" s="398"/>
    </row>
    <row r="52" spans="1:8">
      <c r="A52" s="484" t="s">
        <v>308</v>
      </c>
      <c r="B52" s="484"/>
      <c r="C52" s="500"/>
      <c r="D52" s="500"/>
      <c r="F52" s="501" t="s">
        <v>230</v>
      </c>
      <c r="G52" s="500"/>
      <c r="H52" s="500"/>
    </row>
    <row r="53" spans="1:8">
      <c r="C53" s="483" t="s">
        <v>466</v>
      </c>
      <c r="D53" s="483"/>
      <c r="E53" s="482" t="s">
        <v>467</v>
      </c>
      <c r="F53" s="482"/>
      <c r="G53" s="482"/>
      <c r="H53" s="482"/>
    </row>
    <row r="54" spans="1:8">
      <c r="C54" s="398"/>
      <c r="D54" s="398"/>
      <c r="E54" s="398"/>
      <c r="F54" s="398"/>
      <c r="G54" s="498"/>
      <c r="H54" s="498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G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0.70866141732283472" right="0.70866141732283472" top="3.937007874015748E-2" bottom="3.937007874015748E-2" header="3.937007874015748E-2" footer="3.937007874015748E-2"/>
  <pageSetup paperSize="9" scale="9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EB1A-7DE1-49EE-AD52-B43737987C34}">
  <dimension ref="A2:I35"/>
  <sheetViews>
    <sheetView workbookViewId="0">
      <selection activeCell="C21" sqref="C21:E21"/>
    </sheetView>
  </sheetViews>
  <sheetFormatPr defaultRowHeight="15"/>
  <cols>
    <col min="1" max="1" width="6.42578125" style="329" customWidth="1"/>
    <col min="2" max="2" width="13.7109375" style="329" customWidth="1"/>
    <col min="3" max="3" width="11.5703125" style="329" customWidth="1"/>
    <col min="4" max="4" width="9.140625" style="329"/>
    <col min="5" max="5" width="7.140625" style="329" customWidth="1"/>
    <col min="6" max="6" width="13.7109375" style="329" customWidth="1"/>
    <col min="7" max="7" width="10" style="329" customWidth="1"/>
    <col min="8" max="8" width="13.5703125" style="329" customWidth="1"/>
    <col min="9" max="9" width="9.140625" style="329"/>
    <col min="10" max="16384" width="9.140625" style="330"/>
  </cols>
  <sheetData>
    <row r="2" spans="1:8">
      <c r="A2" s="503" t="s">
        <v>321</v>
      </c>
      <c r="B2" s="503"/>
      <c r="C2" s="503"/>
      <c r="D2" s="503"/>
      <c r="E2" s="503"/>
      <c r="F2" s="503"/>
      <c r="G2" s="503"/>
      <c r="H2" s="503"/>
    </row>
    <row r="3" spans="1:8">
      <c r="A3" s="504" t="s">
        <v>323</v>
      </c>
      <c r="B3" s="504"/>
      <c r="C3" s="504"/>
      <c r="D3" s="504"/>
      <c r="E3" s="504"/>
      <c r="F3" s="504"/>
      <c r="G3" s="504"/>
      <c r="H3" s="504"/>
    </row>
    <row r="6" spans="1:8">
      <c r="A6" s="505" t="s">
        <v>359</v>
      </c>
      <c r="B6" s="505"/>
      <c r="C6" s="505"/>
      <c r="D6" s="505"/>
      <c r="E6" s="505"/>
      <c r="F6" s="505"/>
      <c r="G6" s="505"/>
      <c r="H6" s="505"/>
    </row>
    <row r="9" spans="1:8" ht="15.75">
      <c r="A9" s="506" t="s">
        <v>375</v>
      </c>
      <c r="B9" s="506"/>
      <c r="C9" s="506"/>
      <c r="D9" s="506"/>
      <c r="E9" s="506"/>
      <c r="F9" s="506"/>
      <c r="G9" s="506"/>
      <c r="H9" s="506"/>
    </row>
    <row r="10" spans="1:8">
      <c r="D10" s="331"/>
    </row>
    <row r="11" spans="1:8">
      <c r="C11" s="505" t="s">
        <v>487</v>
      </c>
      <c r="D11" s="505"/>
      <c r="E11" s="505"/>
      <c r="F11" s="505"/>
    </row>
    <row r="12" spans="1:8">
      <c r="B12" s="502" t="s">
        <v>361</v>
      </c>
      <c r="C12" s="502"/>
      <c r="D12" s="502"/>
      <c r="E12" s="502"/>
      <c r="F12" s="502"/>
      <c r="G12" s="502"/>
    </row>
    <row r="14" spans="1:8">
      <c r="A14" s="508" t="s">
        <v>362</v>
      </c>
      <c r="B14" s="508"/>
      <c r="C14" s="332">
        <v>44469</v>
      </c>
      <c r="D14" s="333"/>
      <c r="E14" s="333"/>
      <c r="F14" s="333"/>
      <c r="G14" s="333"/>
      <c r="H14" s="333"/>
    </row>
    <row r="15" spans="1:8">
      <c r="A15" s="509" t="s">
        <v>376</v>
      </c>
      <c r="B15" s="509"/>
      <c r="C15" s="509"/>
      <c r="D15" s="509"/>
      <c r="E15" s="509"/>
      <c r="F15" s="509"/>
      <c r="G15" s="509"/>
      <c r="H15" s="509"/>
    </row>
    <row r="16" spans="1:8" ht="28.5">
      <c r="A16" s="334" t="s">
        <v>364</v>
      </c>
      <c r="B16" s="334" t="s">
        <v>365</v>
      </c>
      <c r="C16" s="510" t="s">
        <v>366</v>
      </c>
      <c r="D16" s="511"/>
      <c r="E16" s="512"/>
      <c r="F16" s="334" t="s">
        <v>367</v>
      </c>
      <c r="G16" s="335" t="s">
        <v>368</v>
      </c>
      <c r="H16" s="335" t="s">
        <v>369</v>
      </c>
    </row>
    <row r="17" spans="1:8">
      <c r="A17" s="336">
        <v>1</v>
      </c>
      <c r="B17" s="338" t="s">
        <v>316</v>
      </c>
      <c r="C17" s="513" t="s">
        <v>370</v>
      </c>
      <c r="D17" s="513"/>
      <c r="E17" s="513"/>
      <c r="F17" s="339" t="s">
        <v>371</v>
      </c>
      <c r="G17" s="340">
        <v>1</v>
      </c>
      <c r="H17" s="341">
        <v>35364.639999999999</v>
      </c>
    </row>
    <row r="18" spans="1:8">
      <c r="A18" s="336">
        <v>2</v>
      </c>
      <c r="B18" s="338" t="s">
        <v>316</v>
      </c>
      <c r="C18" s="513" t="s">
        <v>377</v>
      </c>
      <c r="D18" s="513"/>
      <c r="E18" s="513"/>
      <c r="F18" s="339" t="s">
        <v>371</v>
      </c>
      <c r="G18" s="340">
        <v>1</v>
      </c>
      <c r="H18" s="341">
        <v>32472.67</v>
      </c>
    </row>
    <row r="19" spans="1:8">
      <c r="A19" s="336">
        <v>3</v>
      </c>
      <c r="B19" s="338" t="s">
        <v>316</v>
      </c>
      <c r="C19" s="513" t="s">
        <v>378</v>
      </c>
      <c r="D19" s="513"/>
      <c r="E19" s="513"/>
      <c r="F19" s="339" t="s">
        <v>371</v>
      </c>
      <c r="G19" s="340">
        <v>1</v>
      </c>
      <c r="H19" s="341">
        <v>474.72</v>
      </c>
    </row>
    <row r="20" spans="1:8">
      <c r="A20" s="336"/>
      <c r="B20" s="338"/>
      <c r="C20" s="507" t="s">
        <v>287</v>
      </c>
      <c r="D20" s="507"/>
      <c r="E20" s="507"/>
      <c r="F20" s="342" t="s">
        <v>371</v>
      </c>
      <c r="G20" s="343">
        <v>1</v>
      </c>
      <c r="H20" s="344">
        <f>0+H17+H18</f>
        <v>67837.31</v>
      </c>
    </row>
    <row r="21" spans="1:8">
      <c r="A21" s="336">
        <v>4</v>
      </c>
      <c r="B21" s="338" t="s">
        <v>311</v>
      </c>
      <c r="C21" s="513" t="s">
        <v>373</v>
      </c>
      <c r="D21" s="513"/>
      <c r="E21" s="513"/>
      <c r="F21" s="339" t="s">
        <v>371</v>
      </c>
      <c r="G21" s="340">
        <v>1</v>
      </c>
      <c r="H21" s="341">
        <v>278.33999999999997</v>
      </c>
    </row>
    <row r="22" spans="1:8">
      <c r="A22" s="336">
        <v>5</v>
      </c>
      <c r="B22" s="338" t="s">
        <v>311</v>
      </c>
      <c r="C22" s="513" t="s">
        <v>370</v>
      </c>
      <c r="D22" s="513"/>
      <c r="E22" s="513"/>
      <c r="F22" s="339" t="s">
        <v>371</v>
      </c>
      <c r="G22" s="340">
        <v>1</v>
      </c>
      <c r="H22" s="341">
        <v>43441.89</v>
      </c>
    </row>
    <row r="23" spans="1:8">
      <c r="A23" s="336">
        <v>6</v>
      </c>
      <c r="B23" s="338" t="s">
        <v>311</v>
      </c>
      <c r="C23" s="513" t="s">
        <v>377</v>
      </c>
      <c r="D23" s="513"/>
      <c r="E23" s="513"/>
      <c r="F23" s="339" t="s">
        <v>371</v>
      </c>
      <c r="G23" s="340">
        <v>1</v>
      </c>
      <c r="H23" s="341">
        <v>25245.09</v>
      </c>
    </row>
    <row r="24" spans="1:8">
      <c r="A24" s="336">
        <v>7</v>
      </c>
      <c r="B24" s="338" t="s">
        <v>311</v>
      </c>
      <c r="C24" s="513" t="s">
        <v>378</v>
      </c>
      <c r="D24" s="513"/>
      <c r="E24" s="513"/>
      <c r="F24" s="339" t="s">
        <v>371</v>
      </c>
      <c r="G24" s="340">
        <v>1</v>
      </c>
      <c r="H24" s="341">
        <v>393.13</v>
      </c>
    </row>
    <row r="25" spans="1:8">
      <c r="A25" s="336"/>
      <c r="B25" s="338"/>
      <c r="C25" s="507" t="s">
        <v>287</v>
      </c>
      <c r="D25" s="507"/>
      <c r="E25" s="507"/>
      <c r="F25" s="342" t="s">
        <v>371</v>
      </c>
      <c r="G25" s="343">
        <v>1</v>
      </c>
      <c r="H25" s="344">
        <f>0+H21+H22+H23</f>
        <v>68965.319999999992</v>
      </c>
    </row>
    <row r="26" spans="1:8">
      <c r="A26" s="331"/>
      <c r="B26" s="345"/>
      <c r="C26" s="508"/>
      <c r="D26" s="508"/>
      <c r="E26" s="508"/>
      <c r="F26" s="346"/>
      <c r="G26" s="347"/>
      <c r="H26" s="348"/>
    </row>
    <row r="27" spans="1:8">
      <c r="A27" s="331"/>
      <c r="B27" s="345"/>
      <c r="C27" s="345"/>
      <c r="D27" s="345"/>
      <c r="E27" s="345"/>
      <c r="F27" s="346"/>
      <c r="G27" s="347"/>
      <c r="H27" s="348"/>
    </row>
    <row r="30" spans="1:8">
      <c r="A30" s="508" t="s">
        <v>354</v>
      </c>
      <c r="B30" s="508"/>
      <c r="C30" s="508"/>
      <c r="D30" s="508"/>
      <c r="E30" s="515" t="s">
        <v>355</v>
      </c>
      <c r="F30" s="515"/>
      <c r="G30" s="515"/>
      <c r="H30" s="515"/>
    </row>
    <row r="31" spans="1:8">
      <c r="E31" s="514" t="s">
        <v>374</v>
      </c>
      <c r="F31" s="514"/>
      <c r="G31" s="514"/>
      <c r="H31" s="514"/>
    </row>
    <row r="34" spans="1:8">
      <c r="A34" s="508" t="s">
        <v>229</v>
      </c>
      <c r="B34" s="508"/>
      <c r="C34" s="508"/>
      <c r="D34" s="508"/>
      <c r="E34" s="515" t="s">
        <v>230</v>
      </c>
      <c r="F34" s="515"/>
      <c r="G34" s="515"/>
      <c r="H34" s="515"/>
    </row>
    <row r="35" spans="1:8">
      <c r="E35" s="514" t="s">
        <v>374</v>
      </c>
      <c r="F35" s="514"/>
      <c r="G35" s="514"/>
      <c r="H35" s="514"/>
    </row>
  </sheetData>
  <mergeCells count="25">
    <mergeCell ref="E35:H35"/>
    <mergeCell ref="C26:E26"/>
    <mergeCell ref="A30:D30"/>
    <mergeCell ref="E30:H30"/>
    <mergeCell ref="E31:H31"/>
    <mergeCell ref="A34:D34"/>
    <mergeCell ref="E34:H34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0866141732283472" right="0.70866141732283472" top="3.937007874015748E-2" bottom="3.937007874015748E-2" header="3.937007874015748E-2" footer="3.937007874015748E-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721E-9AA6-4314-835D-96362112C41A}">
  <dimension ref="A2:I32"/>
  <sheetViews>
    <sheetView workbookViewId="0">
      <selection activeCell="G25" sqref="G25"/>
    </sheetView>
  </sheetViews>
  <sheetFormatPr defaultRowHeight="15"/>
  <cols>
    <col min="1" max="1" width="6.42578125" style="329" customWidth="1"/>
    <col min="2" max="2" width="13.7109375" style="329" customWidth="1"/>
    <col min="3" max="3" width="11.5703125" style="329" customWidth="1"/>
    <col min="4" max="4" width="9.140625" style="329"/>
    <col min="5" max="5" width="7.140625" style="329" customWidth="1"/>
    <col min="6" max="6" width="13.7109375" style="329" customWidth="1"/>
    <col min="7" max="7" width="10" style="329" customWidth="1"/>
    <col min="8" max="8" width="13.5703125" style="329" customWidth="1"/>
    <col min="9" max="9" width="9.140625" style="329"/>
    <col min="10" max="16384" width="9.140625" style="330"/>
  </cols>
  <sheetData>
    <row r="2" spans="1:8">
      <c r="A2" s="503" t="s">
        <v>321</v>
      </c>
      <c r="B2" s="503"/>
      <c r="C2" s="503"/>
      <c r="D2" s="503"/>
      <c r="E2" s="503"/>
      <c r="F2" s="503"/>
      <c r="G2" s="503"/>
      <c r="H2" s="503"/>
    </row>
    <row r="3" spans="1:8">
      <c r="A3" s="504" t="s">
        <v>323</v>
      </c>
      <c r="B3" s="504"/>
      <c r="C3" s="504"/>
      <c r="D3" s="504"/>
      <c r="E3" s="504"/>
      <c r="F3" s="504"/>
      <c r="G3" s="504"/>
      <c r="H3" s="504"/>
    </row>
    <row r="6" spans="1:8">
      <c r="A6" s="505" t="s">
        <v>359</v>
      </c>
      <c r="B6" s="505"/>
      <c r="C6" s="505"/>
      <c r="D6" s="505"/>
      <c r="E6" s="505"/>
      <c r="F6" s="505"/>
      <c r="G6" s="505"/>
      <c r="H6" s="505"/>
    </row>
    <row r="9" spans="1:8" ht="15.75">
      <c r="A9" s="506" t="s">
        <v>360</v>
      </c>
      <c r="B9" s="506"/>
      <c r="C9" s="506"/>
      <c r="D9" s="506"/>
      <c r="E9" s="506"/>
      <c r="F9" s="506"/>
      <c r="G9" s="506"/>
      <c r="H9" s="506"/>
    </row>
    <row r="10" spans="1:8">
      <c r="D10" s="331"/>
    </row>
    <row r="11" spans="1:8">
      <c r="C11" s="505" t="s">
        <v>470</v>
      </c>
      <c r="D11" s="505"/>
      <c r="E11" s="505"/>
      <c r="F11" s="505"/>
    </row>
    <row r="12" spans="1:8">
      <c r="B12" s="502" t="s">
        <v>361</v>
      </c>
      <c r="C12" s="502"/>
      <c r="D12" s="502"/>
      <c r="E12" s="502"/>
      <c r="F12" s="502"/>
      <c r="G12" s="502"/>
    </row>
    <row r="14" spans="1:8">
      <c r="A14" s="508" t="s">
        <v>362</v>
      </c>
      <c r="B14" s="508"/>
      <c r="C14" s="332">
        <v>44469</v>
      </c>
      <c r="D14" s="333"/>
      <c r="E14" s="333"/>
      <c r="F14" s="333"/>
      <c r="G14" s="333"/>
      <c r="H14" s="333"/>
    </row>
    <row r="15" spans="1:8">
      <c r="A15" s="509" t="s">
        <v>363</v>
      </c>
      <c r="B15" s="509"/>
      <c r="C15" s="509"/>
      <c r="D15" s="509"/>
      <c r="E15" s="509"/>
      <c r="F15" s="509"/>
      <c r="G15" s="509"/>
      <c r="H15" s="509"/>
    </row>
    <row r="16" spans="1:8" ht="28.5">
      <c r="A16" s="334" t="s">
        <v>364</v>
      </c>
      <c r="B16" s="334" t="s">
        <v>365</v>
      </c>
      <c r="C16" s="510" t="s">
        <v>366</v>
      </c>
      <c r="D16" s="511"/>
      <c r="E16" s="512"/>
      <c r="F16" s="334" t="s">
        <v>367</v>
      </c>
      <c r="G16" s="335" t="s">
        <v>368</v>
      </c>
      <c r="H16" s="335" t="s">
        <v>369</v>
      </c>
    </row>
    <row r="17" spans="1:8">
      <c r="A17" s="336">
        <v>1</v>
      </c>
      <c r="B17" s="337" t="s">
        <v>316</v>
      </c>
      <c r="C17" s="513" t="s">
        <v>370</v>
      </c>
      <c r="D17" s="513"/>
      <c r="E17" s="513"/>
      <c r="F17" s="339" t="s">
        <v>371</v>
      </c>
      <c r="G17" s="340">
        <v>1</v>
      </c>
      <c r="H17" s="341">
        <v>238180.75</v>
      </c>
    </row>
    <row r="18" spans="1:8">
      <c r="A18" s="336"/>
      <c r="B18" s="337"/>
      <c r="C18" s="507" t="s">
        <v>287</v>
      </c>
      <c r="D18" s="507"/>
      <c r="E18" s="507"/>
      <c r="F18" s="342" t="s">
        <v>371</v>
      </c>
      <c r="G18" s="343">
        <v>1</v>
      </c>
      <c r="H18" s="344">
        <f>0+H17</f>
        <v>238180.75</v>
      </c>
    </row>
    <row r="19" spans="1:8">
      <c r="A19" s="336">
        <v>2</v>
      </c>
      <c r="B19" s="337" t="s">
        <v>311</v>
      </c>
      <c r="C19" s="513" t="s">
        <v>372</v>
      </c>
      <c r="D19" s="513"/>
      <c r="E19" s="513"/>
      <c r="F19" s="339" t="s">
        <v>371</v>
      </c>
      <c r="G19" s="340">
        <v>1</v>
      </c>
      <c r="H19" s="341">
        <v>10000</v>
      </c>
    </row>
    <row r="20" spans="1:8">
      <c r="A20" s="336">
        <v>3</v>
      </c>
      <c r="B20" s="337" t="s">
        <v>311</v>
      </c>
      <c r="C20" s="513" t="s">
        <v>373</v>
      </c>
      <c r="D20" s="513"/>
      <c r="E20" s="513"/>
      <c r="F20" s="339" t="s">
        <v>371</v>
      </c>
      <c r="G20" s="340">
        <v>1</v>
      </c>
      <c r="H20" s="341">
        <v>19170.439999999999</v>
      </c>
    </row>
    <row r="21" spans="1:8">
      <c r="A21" s="336">
        <v>4</v>
      </c>
      <c r="B21" s="337" t="s">
        <v>311</v>
      </c>
      <c r="C21" s="513" t="s">
        <v>370</v>
      </c>
      <c r="D21" s="513"/>
      <c r="E21" s="513"/>
      <c r="F21" s="339" t="s">
        <v>371</v>
      </c>
      <c r="G21" s="340">
        <v>1</v>
      </c>
      <c r="H21" s="341">
        <v>491123.06</v>
      </c>
    </row>
    <row r="22" spans="1:8">
      <c r="A22" s="336"/>
      <c r="B22" s="337"/>
      <c r="C22" s="507" t="s">
        <v>287</v>
      </c>
      <c r="D22" s="507"/>
      <c r="E22" s="507"/>
      <c r="F22" s="342" t="s">
        <v>371</v>
      </c>
      <c r="G22" s="343">
        <v>1</v>
      </c>
      <c r="H22" s="344">
        <f>0+H19+H20+H21</f>
        <v>520293.5</v>
      </c>
    </row>
    <row r="23" spans="1:8">
      <c r="A23" s="331"/>
      <c r="B23" s="345"/>
      <c r="C23" s="508"/>
      <c r="D23" s="508"/>
      <c r="E23" s="508"/>
      <c r="F23" s="346"/>
      <c r="G23" s="347"/>
      <c r="H23" s="348"/>
    </row>
    <row r="24" spans="1:8">
      <c r="A24" s="331"/>
      <c r="B24" s="345"/>
      <c r="C24" s="345"/>
      <c r="D24" s="345"/>
      <c r="E24" s="345"/>
      <c r="F24" s="346"/>
      <c r="G24" s="347"/>
      <c r="H24" s="348"/>
    </row>
    <row r="27" spans="1:8">
      <c r="A27" s="508" t="s">
        <v>354</v>
      </c>
      <c r="B27" s="508"/>
      <c r="C27" s="508"/>
      <c r="D27" s="508"/>
      <c r="E27" s="515" t="s">
        <v>355</v>
      </c>
      <c r="F27" s="515"/>
      <c r="G27" s="515"/>
      <c r="H27" s="515"/>
    </row>
    <row r="28" spans="1:8">
      <c r="E28" s="514" t="s">
        <v>374</v>
      </c>
      <c r="F28" s="514"/>
      <c r="G28" s="514"/>
      <c r="H28" s="514"/>
    </row>
    <row r="31" spans="1:8">
      <c r="A31" s="508" t="s">
        <v>229</v>
      </c>
      <c r="B31" s="508"/>
      <c r="C31" s="508"/>
      <c r="D31" s="508"/>
      <c r="E31" s="515" t="s">
        <v>230</v>
      </c>
      <c r="F31" s="515"/>
      <c r="G31" s="515"/>
      <c r="H31" s="515"/>
    </row>
    <row r="32" spans="1:8">
      <c r="E32" s="514" t="s">
        <v>374</v>
      </c>
      <c r="F32" s="514"/>
      <c r="G32" s="514"/>
      <c r="H32" s="514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8:H28"/>
    <mergeCell ref="A31:D31"/>
    <mergeCell ref="E31:H31"/>
    <mergeCell ref="E32:H32"/>
    <mergeCell ref="C20:E20"/>
    <mergeCell ref="C21:E21"/>
    <mergeCell ref="C22:E22"/>
    <mergeCell ref="C23:E23"/>
    <mergeCell ref="A27:D27"/>
    <mergeCell ref="E27:H27"/>
  </mergeCells>
  <pageMargins left="0.70866141732283472" right="0.70866141732283472" top="3.937007874015748E-2" bottom="3.937007874015748E-2" header="3.937007874015748E-2" footer="3.937007874015748E-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Forma Nr. Bendra</vt:lpstr>
      <vt:lpstr>Forma Nr. 2 SB </vt:lpstr>
      <vt:lpstr>Forma Nr. 2 SB 1.4.4.28</vt:lpstr>
      <vt:lpstr>Forma Nr. 2 ML</vt:lpstr>
      <vt:lpstr>Forma Nr. 2 S</vt:lpstr>
      <vt:lpstr>9 priedas</vt:lpstr>
      <vt:lpstr>Pažyma prie 9 priedo</vt:lpstr>
      <vt:lpstr>Pažyma apie sukauptas FS</vt:lpstr>
      <vt:lpstr>Pažyma apie gautas FS</vt:lpstr>
      <vt:lpstr>Pažyma už paslaugas ir nuomą</vt:lpstr>
      <vt:lpstr>S-7</vt:lpstr>
      <vt:lpstr>B-2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user</cp:lastModifiedBy>
  <cp:lastPrinted>2021-10-07T11:51:00Z</cp:lastPrinted>
  <dcterms:created xsi:type="dcterms:W3CDTF">2019-01-14T20:28:53Z</dcterms:created>
  <dcterms:modified xsi:type="dcterms:W3CDTF">2021-10-07T11:56:03Z</dcterms:modified>
</cp:coreProperties>
</file>